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3308" windowHeight="10896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7" i="1"/>
  <c r="C16" s="1"/>
  <c r="G35"/>
  <c r="G34"/>
  <c r="G33"/>
  <c r="G32"/>
  <c r="F35"/>
  <c r="F34"/>
  <c r="F33"/>
  <c r="F32"/>
  <c r="C31"/>
  <c r="C30" s="1"/>
  <c r="E31"/>
  <c r="E30" s="1"/>
  <c r="F36"/>
  <c r="F37"/>
  <c r="F15"/>
  <c r="F9"/>
  <c r="C5"/>
  <c r="F5" s="1"/>
  <c r="E17"/>
  <c r="E16" s="1"/>
  <c r="G24"/>
  <c r="F24"/>
  <c r="F13"/>
  <c r="G13"/>
  <c r="F25"/>
  <c r="F10"/>
  <c r="F39"/>
  <c r="F38"/>
  <c r="G17"/>
  <c r="E5"/>
  <c r="E3" s="1"/>
  <c r="G18"/>
  <c r="F17"/>
  <c r="D17"/>
  <c r="D16" s="1"/>
  <c r="G38"/>
  <c r="D5"/>
  <c r="D3" s="1"/>
  <c r="D40" s="1"/>
  <c r="F8"/>
  <c r="F7"/>
  <c r="G10"/>
  <c r="G37"/>
  <c r="F6"/>
  <c r="G6"/>
  <c r="G7"/>
  <c r="G8"/>
  <c r="G9"/>
  <c r="F11"/>
  <c r="G11"/>
  <c r="F12"/>
  <c r="G12"/>
  <c r="F14"/>
  <c r="G14"/>
  <c r="F19"/>
  <c r="G19"/>
  <c r="F20"/>
  <c r="G20"/>
  <c r="F22"/>
  <c r="G22"/>
  <c r="F23"/>
  <c r="G23"/>
  <c r="G25"/>
  <c r="F26"/>
  <c r="G26"/>
  <c r="F27"/>
  <c r="G27"/>
  <c r="F28"/>
  <c r="G28"/>
  <c r="F29"/>
  <c r="G29"/>
  <c r="G36"/>
  <c r="G39"/>
  <c r="G15"/>
  <c r="F31" l="1"/>
  <c r="G31"/>
  <c r="G5"/>
  <c r="C3"/>
  <c r="C40" s="1"/>
  <c r="G16"/>
  <c r="F16"/>
  <c r="F30"/>
  <c r="E40"/>
  <c r="G30"/>
  <c r="F3" l="1"/>
  <c r="G3"/>
  <c r="F40"/>
  <c r="G40"/>
</calcChain>
</file>

<file path=xl/sharedStrings.xml><?xml version="1.0" encoding="utf-8"?>
<sst xmlns="http://schemas.openxmlformats.org/spreadsheetml/2006/main" count="87" uniqueCount="85">
  <si>
    <t>Наименование доходов</t>
  </si>
  <si>
    <t>Код БК***</t>
  </si>
  <si>
    <t>Факт</t>
  </si>
  <si>
    <t>% испол-нения</t>
  </si>
  <si>
    <t>1. Всего собственных доходов:</t>
  </si>
  <si>
    <t>1 00 00000 00 0000 000</t>
  </si>
  <si>
    <t>в том числе:</t>
  </si>
  <si>
    <t>1.1. Налоговые доходы, в т.ч.:</t>
  </si>
  <si>
    <t>Налог на доходы физических лиц</t>
  </si>
  <si>
    <t>1 01 02000 01 0000 110</t>
  </si>
  <si>
    <t>Единый сельскохозяйственный налог</t>
  </si>
  <si>
    <t>Налог на имущество физических лиц</t>
  </si>
  <si>
    <t>1 06 01000 00 0000 110</t>
  </si>
  <si>
    <t>Земельный налог</t>
  </si>
  <si>
    <t>1 06 06000 00 0000 110</t>
  </si>
  <si>
    <t>Государственная пошлина</t>
  </si>
  <si>
    <t>1 08 00000 00 0000 000</t>
  </si>
  <si>
    <t>Задолженость и перерасчёты по отменённым налогам, сборам и иным обязательным платежам</t>
  </si>
  <si>
    <t>1 09 00000 00 0000 000</t>
  </si>
  <si>
    <t>1.2. Неналоговые доходы, в т.ч.:</t>
  </si>
  <si>
    <t>Доходы от использования имущества, находящегося в государственной и муниципальной собственности, в т.ч.:</t>
  </si>
  <si>
    <t>1 11 00 000 00 0000 120</t>
  </si>
  <si>
    <t>Арендная плата за землю**</t>
  </si>
  <si>
    <t>1 11 05010 00 0000 120 -    1 11 05025 00 0000 120</t>
  </si>
  <si>
    <t>Доходы от сдачи в аренду имущества</t>
  </si>
  <si>
    <t>1 11 05030 00 0000 120 -   1 11 05035 00 0000 120</t>
  </si>
  <si>
    <t>Прочие доходы от использования имущества****</t>
  </si>
  <si>
    <t>Плата за негативное воздействие на окружающую среду</t>
  </si>
  <si>
    <t>1 12 01000 01 0000 120</t>
  </si>
  <si>
    <t>Доходы от оказания платных услуг и компенсации затрат государства</t>
  </si>
  <si>
    <t>1 13 00000 00 0000 000</t>
  </si>
  <si>
    <t>Доходы от продажи земельных участков</t>
  </si>
  <si>
    <t>Штрафы, санкции, возмещение ущерба</t>
  </si>
  <si>
    <t>1 16 00000 00 0000 000</t>
  </si>
  <si>
    <t>Прочие неналоговые доходы</t>
  </si>
  <si>
    <t>1 17 00000 00 0000 000</t>
  </si>
  <si>
    <t>Доходы бюджетов городских округов от возврата остатков прошлых лет</t>
  </si>
  <si>
    <t>Возврат остатков субсидий и субвенций прошлых лет</t>
  </si>
  <si>
    <t>2 00 00000 00 0000 000</t>
  </si>
  <si>
    <t>ИТОГО ДОХОДОВ</t>
  </si>
  <si>
    <t>Строка для коментариев</t>
  </si>
  <si>
    <t>* - план годовой утверждённый (уточнённый)</t>
  </si>
  <si>
    <t>** - общая сумма по указанным кодам</t>
  </si>
  <si>
    <t>*** - общая сумма по коду без учёта кода администратора платежа</t>
  </si>
  <si>
    <t>**** - в том числе доходы от перечисления части прибыли</t>
  </si>
  <si>
    <t>2 18 00000 00 0000 000</t>
  </si>
  <si>
    <t>2 19 00000 00 0000 000</t>
  </si>
  <si>
    <t>1 05 02000 00 0000 110</t>
  </si>
  <si>
    <t>1 05 03000 00 0000 110</t>
  </si>
  <si>
    <t>-</t>
  </si>
  <si>
    <t>Доходы от реализации имущества</t>
  </si>
  <si>
    <t>1 14 02000 00 0000 000</t>
  </si>
  <si>
    <t>1 14 06000 00 0000 000</t>
  </si>
  <si>
    <t>2 02 00000 00 0000 000</t>
  </si>
  <si>
    <t>Прочие безвозмездные поступления в бюджеты городских округов</t>
  </si>
  <si>
    <t>2 07 00000 00 0000 000</t>
  </si>
  <si>
    <t xml:space="preserve">2. Безвозмездные поступления </t>
  </si>
  <si>
    <t>1 03 02000 01 0000 110</t>
  </si>
  <si>
    <t>Безвозмездные поступления от негосударственных организаций в бюджеты городских округов</t>
  </si>
  <si>
    <t>2 04 00000 00 0000 000</t>
  </si>
  <si>
    <t>Прирост/ снижение (+/-), тыс. руб.</t>
  </si>
  <si>
    <t>1 05 04010 02 0000 110</t>
  </si>
  <si>
    <t>Акцизы по подакцизным товарам (продукции), производимым на территории РФ</t>
  </si>
  <si>
    <t>Единый налог на вменённый доход для отд. видов деятельности</t>
  </si>
  <si>
    <t>Налог, взымаемый в связи с применением патентной системы налогооблажения</t>
  </si>
  <si>
    <t>1 11 01000 00 0000 120</t>
  </si>
  <si>
    <t>Доходы в виде прибыли, приходящейся на доли в уставных капиталах</t>
  </si>
  <si>
    <t>Доходы от перечисления части прибыли, остающийся после уплаты налогов и иных обязательных платежей</t>
  </si>
  <si>
    <t>111 07014 04 0000 120</t>
  </si>
  <si>
    <t>Налог на добычу полезных ископаемых</t>
  </si>
  <si>
    <t>1 07 00000 00 0000 110</t>
  </si>
  <si>
    <t>Платежи при пользовании недрами</t>
  </si>
  <si>
    <t>1 12 02000 01 0000 120</t>
  </si>
  <si>
    <t xml:space="preserve"> Сравнительный анализ поступлений доходов в бюджет городского округа                                                г. Переславля-Залесского за 2018/2019гг.</t>
  </si>
  <si>
    <t xml:space="preserve">  - дотации бюджетам субъектов РФ и муниципальных образований</t>
  </si>
  <si>
    <t>2 02 10000 00 0000 151</t>
  </si>
  <si>
    <t xml:space="preserve">          - субсидии бюджетам бюджетной системы РФ     (межбюджетные субсидии)</t>
  </si>
  <si>
    <t>2 02 20000 00 0000 151</t>
  </si>
  <si>
    <t xml:space="preserve">          - субвенции бюджетам субъектов РФ и муниципальных образований</t>
  </si>
  <si>
    <t>2 02 30000 00 0000 151</t>
  </si>
  <si>
    <t xml:space="preserve">          - иные межбюджетные трансферты</t>
  </si>
  <si>
    <t>2 02 40000 00 0000 151</t>
  </si>
  <si>
    <t>Безвозмездные поступления от других бюджетов бюджетной системы РФ, в т.ч.</t>
  </si>
  <si>
    <t>Исполнено на 01.09.2018г., тыс.руб.</t>
  </si>
  <si>
    <t>Исполнено на 01.09.2019г., тыс.руб.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</si>
</sst>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#,##0_р_."/>
  </numFmts>
  <fonts count="14">
    <font>
      <sz val="10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Protection="1"/>
    <xf numFmtId="0" fontId="3" fillId="2" borderId="1" xfId="0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164" fontId="3" fillId="2" borderId="1" xfId="0" applyNumberFormat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vertical="center" wrapText="1"/>
    </xf>
    <xf numFmtId="49" fontId="5" fillId="3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vertical="center" wrapText="1"/>
    </xf>
    <xf numFmtId="49" fontId="7" fillId="4" borderId="1" xfId="0" applyNumberFormat="1" applyFont="1" applyFill="1" applyBorder="1" applyAlignment="1" applyProtection="1">
      <alignment horizontal="center" vertical="center" wrapText="1"/>
    </xf>
    <xf numFmtId="164" fontId="2" fillId="4" borderId="1" xfId="0" applyNumberFormat="1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2" fillId="0" borderId="1" xfId="0" applyFont="1" applyBorder="1" applyAlignment="1" applyProtection="1">
      <alignment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/>
    </xf>
    <xf numFmtId="3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8" fillId="0" borderId="1" xfId="0" applyFont="1" applyBorder="1" applyAlignment="1" applyProtection="1">
      <alignment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vertical="center" wrapText="1"/>
    </xf>
    <xf numFmtId="0" fontId="6" fillId="0" borderId="0" xfId="0" applyFont="1" applyFill="1" applyAlignment="1" applyProtection="1">
      <alignment vertical="center"/>
    </xf>
    <xf numFmtId="0" fontId="4" fillId="5" borderId="1" xfId="0" applyFont="1" applyFill="1" applyBorder="1" applyAlignment="1" applyProtection="1">
      <alignment vertical="center" wrapText="1"/>
    </xf>
    <xf numFmtId="49" fontId="5" fillId="5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2" fillId="0" borderId="1" xfId="0" applyFont="1" applyBorder="1" applyProtection="1"/>
    <xf numFmtId="164" fontId="2" fillId="0" borderId="1" xfId="0" applyNumberFormat="1" applyFont="1" applyBorder="1" applyAlignment="1" applyProtection="1">
      <alignment horizontal="center"/>
    </xf>
    <xf numFmtId="0" fontId="2" fillId="0" borderId="0" xfId="0" applyFont="1" applyFill="1" applyAlignment="1" applyProtection="1">
      <alignment vertical="center" wrapText="1"/>
    </xf>
    <xf numFmtId="49" fontId="9" fillId="0" borderId="0" xfId="0" applyNumberFormat="1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right" vertical="center"/>
    </xf>
    <xf numFmtId="164" fontId="2" fillId="0" borderId="0" xfId="0" applyNumberFormat="1" applyFont="1" applyAlignment="1" applyProtection="1">
      <alignment horizontal="center"/>
    </xf>
    <xf numFmtId="0" fontId="2" fillId="0" borderId="0" xfId="0" applyFont="1" applyAlignment="1" applyProtection="1">
      <alignment vertical="center" wrapText="1"/>
    </xf>
    <xf numFmtId="49" fontId="9" fillId="0" borderId="0" xfId="0" applyNumberFormat="1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right" vertical="center"/>
    </xf>
    <xf numFmtId="3" fontId="3" fillId="2" borderId="1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Border="1" applyAlignment="1" applyProtection="1">
      <alignment horizontal="center"/>
    </xf>
    <xf numFmtId="3" fontId="2" fillId="0" borderId="0" xfId="0" applyNumberFormat="1" applyFont="1" applyAlignment="1" applyProtection="1">
      <alignment horizontal="center"/>
    </xf>
    <xf numFmtId="3" fontId="2" fillId="6" borderId="1" xfId="0" applyNumberFormat="1" applyFont="1" applyFill="1" applyBorder="1" applyAlignment="1" applyProtection="1">
      <alignment horizontal="center" vertical="center"/>
    </xf>
    <xf numFmtId="3" fontId="2" fillId="3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/>
    </xf>
    <xf numFmtId="3" fontId="10" fillId="0" borderId="1" xfId="0" applyNumberFormat="1" applyFont="1" applyFill="1" applyBorder="1" applyAlignment="1" applyProtection="1">
      <alignment horizontal="center" vertical="center"/>
    </xf>
    <xf numFmtId="3" fontId="13" fillId="5" borderId="1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center" vertical="center"/>
    </xf>
    <xf numFmtId="3" fontId="4" fillId="3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4" borderId="1" xfId="0" applyNumberFormat="1" applyFont="1" applyFill="1" applyBorder="1" applyAlignment="1" applyProtection="1">
      <alignment horizontal="center" vertical="center"/>
    </xf>
    <xf numFmtId="3" fontId="4" fillId="5" borderId="1" xfId="0" applyNumberFormat="1" applyFont="1" applyFill="1" applyBorder="1" applyAlignment="1" applyProtection="1">
      <alignment horizontal="center" vertical="center"/>
    </xf>
    <xf numFmtId="164" fontId="2" fillId="7" borderId="1" xfId="0" applyNumberFormat="1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left" vertical="center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Border="1" applyProtection="1"/>
    <xf numFmtId="164" fontId="4" fillId="3" borderId="1" xfId="0" applyNumberFormat="1" applyFont="1" applyFill="1" applyBorder="1" applyAlignment="1" applyProtection="1">
      <alignment horizontal="center" vertical="center"/>
    </xf>
    <xf numFmtId="164" fontId="4" fillId="4" borderId="1" xfId="0" applyNumberFormat="1" applyFont="1" applyFill="1" applyBorder="1" applyAlignment="1" applyProtection="1">
      <alignment horizontal="center" vertical="center"/>
    </xf>
    <xf numFmtId="164" fontId="4" fillId="5" borderId="1" xfId="0" applyNumberFormat="1" applyFont="1" applyFill="1" applyBorder="1" applyAlignment="1" applyProtection="1">
      <alignment horizontal="center" vertical="center"/>
    </xf>
    <xf numFmtId="3" fontId="2" fillId="8" borderId="1" xfId="0" applyNumberFormat="1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top" wrapText="1"/>
    </xf>
    <xf numFmtId="0" fontId="1" fillId="0" borderId="4" xfId="0" applyFont="1" applyBorder="1" applyAlignment="1" applyProtection="1">
      <alignment horizontal="center" vertical="center" wrapText="1" shrinkToFit="1"/>
    </xf>
    <xf numFmtId="0" fontId="2" fillId="0" borderId="0" xfId="0" applyFont="1" applyFill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1"/>
  <sheetViews>
    <sheetView tabSelected="1" workbookViewId="0">
      <selection activeCell="E39" sqref="E39"/>
    </sheetView>
  </sheetViews>
  <sheetFormatPr defaultColWidth="9.109375" defaultRowHeight="13.8"/>
  <cols>
    <col min="1" max="1" width="47.44140625" style="33" customWidth="1"/>
    <col min="2" max="2" width="18.5546875" style="34" customWidth="1"/>
    <col min="3" max="3" width="14" style="1" customWidth="1"/>
    <col min="4" max="4" width="3.5546875" style="35" hidden="1" customWidth="1"/>
    <col min="5" max="5" width="14" style="1" customWidth="1"/>
    <col min="6" max="6" width="12" style="32" customWidth="1"/>
    <col min="7" max="7" width="11.44140625" style="38" customWidth="1"/>
    <col min="8" max="16384" width="9.109375" style="1"/>
  </cols>
  <sheetData>
    <row r="1" spans="1:7" ht="39" customHeight="1">
      <c r="A1" s="63" t="s">
        <v>73</v>
      </c>
      <c r="B1" s="63"/>
      <c r="C1" s="63"/>
      <c r="D1" s="63"/>
      <c r="E1" s="63"/>
      <c r="F1" s="63"/>
      <c r="G1" s="63"/>
    </row>
    <row r="2" spans="1:7" ht="61.5" customHeight="1">
      <c r="A2" s="2" t="s">
        <v>0</v>
      </c>
      <c r="B2" s="3" t="s">
        <v>1</v>
      </c>
      <c r="C2" s="2" t="s">
        <v>83</v>
      </c>
      <c r="D2" s="4" t="s">
        <v>2</v>
      </c>
      <c r="E2" s="2" t="s">
        <v>84</v>
      </c>
      <c r="F2" s="5" t="s">
        <v>3</v>
      </c>
      <c r="G2" s="36" t="s">
        <v>60</v>
      </c>
    </row>
    <row r="3" spans="1:7">
      <c r="A3" s="6" t="s">
        <v>4</v>
      </c>
      <c r="B3" s="7" t="s">
        <v>5</v>
      </c>
      <c r="C3" s="47">
        <f>C5+C16</f>
        <v>367746</v>
      </c>
      <c r="D3" s="40" t="e">
        <f>D5+D16</f>
        <v>#REF!</v>
      </c>
      <c r="E3" s="47">
        <f>E5+E16</f>
        <v>319218</v>
      </c>
      <c r="F3" s="56">
        <f>E3/C3</f>
        <v>0.86803935324925352</v>
      </c>
      <c r="G3" s="47">
        <f>E3-C3</f>
        <v>-48528</v>
      </c>
    </row>
    <row r="4" spans="1:7">
      <c r="A4" s="8" t="s">
        <v>6</v>
      </c>
      <c r="B4" s="9"/>
      <c r="C4" s="48"/>
      <c r="D4" s="16"/>
      <c r="E4" s="48"/>
      <c r="F4" s="46"/>
      <c r="G4" s="16"/>
    </row>
    <row r="5" spans="1:7" s="13" customFormat="1" ht="14.4">
      <c r="A5" s="10" t="s">
        <v>7</v>
      </c>
      <c r="B5" s="11"/>
      <c r="C5" s="49">
        <f>C6+C9+C10+C11+C12+C13+C14+C8+C7+C15</f>
        <v>289577</v>
      </c>
      <c r="D5" s="49" t="e">
        <f>D6+D9+D10+D11+D12+D14+#REF!+D8+D7+D15</f>
        <v>#REF!</v>
      </c>
      <c r="E5" s="49">
        <f>SUM(E6:E15)</f>
        <v>276485</v>
      </c>
      <c r="F5" s="57">
        <f t="shared" ref="F5:F15" si="0">E5/C5</f>
        <v>0.9547892270449656</v>
      </c>
      <c r="G5" s="49">
        <f t="shared" ref="G5:G40" si="1">E5-C5</f>
        <v>-13092</v>
      </c>
    </row>
    <row r="6" spans="1:7" s="18" customFormat="1">
      <c r="A6" s="14" t="s">
        <v>8</v>
      </c>
      <c r="B6" s="15" t="s">
        <v>9</v>
      </c>
      <c r="C6" s="16">
        <v>168305</v>
      </c>
      <c r="D6" s="17">
        <v>122815</v>
      </c>
      <c r="E6" s="16">
        <v>160500</v>
      </c>
      <c r="F6" s="12">
        <f t="shared" si="0"/>
        <v>0.95362585781765252</v>
      </c>
      <c r="G6" s="16">
        <f t="shared" si="1"/>
        <v>-7805</v>
      </c>
    </row>
    <row r="7" spans="1:7" s="18" customFormat="1" ht="27.6">
      <c r="A7" s="14" t="s">
        <v>62</v>
      </c>
      <c r="B7" s="15" t="s">
        <v>57</v>
      </c>
      <c r="C7" s="16">
        <v>16388</v>
      </c>
      <c r="D7" s="17"/>
      <c r="E7" s="16">
        <v>18577</v>
      </c>
      <c r="F7" s="12">
        <f t="shared" si="0"/>
        <v>1.1335733463509885</v>
      </c>
      <c r="G7" s="16">
        <f t="shared" si="1"/>
        <v>2189</v>
      </c>
    </row>
    <row r="8" spans="1:7" s="18" customFormat="1" ht="27.6">
      <c r="A8" s="14" t="s">
        <v>63</v>
      </c>
      <c r="B8" s="15" t="s">
        <v>47</v>
      </c>
      <c r="C8" s="16">
        <v>18396</v>
      </c>
      <c r="D8" s="17">
        <v>12867</v>
      </c>
      <c r="E8" s="59">
        <v>17590</v>
      </c>
      <c r="F8" s="12">
        <f t="shared" si="0"/>
        <v>0.95618612741900411</v>
      </c>
      <c r="G8" s="16">
        <f t="shared" si="1"/>
        <v>-806</v>
      </c>
    </row>
    <row r="9" spans="1:7" s="18" customFormat="1">
      <c r="A9" s="14" t="s">
        <v>10</v>
      </c>
      <c r="B9" s="15" t="s">
        <v>48</v>
      </c>
      <c r="C9" s="16">
        <v>256</v>
      </c>
      <c r="D9" s="17">
        <v>3</v>
      </c>
      <c r="E9" s="16">
        <v>230</v>
      </c>
      <c r="F9" s="12">
        <f t="shared" si="0"/>
        <v>0.8984375</v>
      </c>
      <c r="G9" s="16">
        <f t="shared" si="1"/>
        <v>-26</v>
      </c>
    </row>
    <row r="10" spans="1:7" s="18" customFormat="1" ht="27" customHeight="1">
      <c r="A10" s="14" t="s">
        <v>64</v>
      </c>
      <c r="B10" s="15" t="s">
        <v>61</v>
      </c>
      <c r="C10" s="16">
        <v>520</v>
      </c>
      <c r="D10" s="17"/>
      <c r="E10" s="16">
        <v>722</v>
      </c>
      <c r="F10" s="12">
        <f t="shared" si="0"/>
        <v>1.3884615384615384</v>
      </c>
      <c r="G10" s="16">
        <f t="shared" si="1"/>
        <v>202</v>
      </c>
    </row>
    <row r="11" spans="1:7" s="18" customFormat="1" ht="14.25" customHeight="1">
      <c r="A11" s="14" t="s">
        <v>11</v>
      </c>
      <c r="B11" s="15" t="s">
        <v>12</v>
      </c>
      <c r="C11" s="16">
        <v>2647</v>
      </c>
      <c r="D11" s="17">
        <v>3921</v>
      </c>
      <c r="E11" s="16">
        <v>4821</v>
      </c>
      <c r="F11" s="12">
        <f t="shared" si="0"/>
        <v>1.8213071401586702</v>
      </c>
      <c r="G11" s="16">
        <f t="shared" si="1"/>
        <v>2174</v>
      </c>
    </row>
    <row r="12" spans="1:7" s="18" customFormat="1">
      <c r="A12" s="14" t="s">
        <v>13</v>
      </c>
      <c r="B12" s="15" t="s">
        <v>14</v>
      </c>
      <c r="C12" s="16">
        <v>76485</v>
      </c>
      <c r="D12" s="17">
        <v>7644</v>
      </c>
      <c r="E12" s="16">
        <v>68219</v>
      </c>
      <c r="F12" s="12">
        <f t="shared" si="0"/>
        <v>0.89192652154017127</v>
      </c>
      <c r="G12" s="16">
        <f t="shared" si="1"/>
        <v>-8266</v>
      </c>
    </row>
    <row r="13" spans="1:7" s="18" customFormat="1">
      <c r="A13" s="14" t="s">
        <v>69</v>
      </c>
      <c r="B13" s="15" t="s">
        <v>70</v>
      </c>
      <c r="C13" s="16">
        <v>965</v>
      </c>
      <c r="D13" s="17"/>
      <c r="E13" s="16"/>
      <c r="F13" s="12">
        <f t="shared" si="0"/>
        <v>0</v>
      </c>
      <c r="G13" s="16">
        <f t="shared" si="1"/>
        <v>-965</v>
      </c>
    </row>
    <row r="14" spans="1:7" s="18" customFormat="1">
      <c r="A14" s="14" t="s">
        <v>15</v>
      </c>
      <c r="B14" s="15" t="s">
        <v>16</v>
      </c>
      <c r="C14" s="16">
        <v>5614</v>
      </c>
      <c r="D14" s="17">
        <v>2282</v>
      </c>
      <c r="E14" s="16">
        <v>5655</v>
      </c>
      <c r="F14" s="12">
        <f t="shared" si="0"/>
        <v>1.0073031706448166</v>
      </c>
      <c r="G14" s="16">
        <f t="shared" si="1"/>
        <v>41</v>
      </c>
    </row>
    <row r="15" spans="1:7" s="18" customFormat="1" ht="27" customHeight="1">
      <c r="A15" s="14" t="s">
        <v>17</v>
      </c>
      <c r="B15" s="15" t="s">
        <v>18</v>
      </c>
      <c r="C15" s="16">
        <v>1</v>
      </c>
      <c r="D15" s="17">
        <v>561</v>
      </c>
      <c r="E15" s="16">
        <v>171</v>
      </c>
      <c r="F15" s="12">
        <f t="shared" si="0"/>
        <v>171</v>
      </c>
      <c r="G15" s="16">
        <f t="shared" si="1"/>
        <v>170</v>
      </c>
    </row>
    <row r="16" spans="1:7" s="19" customFormat="1" ht="14.4">
      <c r="A16" s="10" t="s">
        <v>19</v>
      </c>
      <c r="B16" s="11"/>
      <c r="C16" s="49">
        <f>C17+C23+C24+C25+C26+C27+C28+C29</f>
        <v>78169</v>
      </c>
      <c r="D16" s="49">
        <f>D17+D23+D25+D26+D27+D28+D29</f>
        <v>62250</v>
      </c>
      <c r="E16" s="49">
        <f>E17+E23+E24+E25+E26+E27+E28+E29</f>
        <v>42733</v>
      </c>
      <c r="F16" s="57">
        <f t="shared" ref="F16:F25" si="2">E16/C16</f>
        <v>0.54667451291432667</v>
      </c>
      <c r="G16" s="49">
        <f t="shared" si="1"/>
        <v>-35436</v>
      </c>
    </row>
    <row r="17" spans="1:7" s="13" customFormat="1" ht="42.75" customHeight="1">
      <c r="A17" s="20" t="s">
        <v>20</v>
      </c>
      <c r="B17" s="21" t="s">
        <v>21</v>
      </c>
      <c r="C17" s="16">
        <f>SUM(C18:C22)</f>
        <v>39474</v>
      </c>
      <c r="D17" s="16">
        <f>SUM(D19:D22)</f>
        <v>25839</v>
      </c>
      <c r="E17" s="16">
        <f>SUM(E18:E22)</f>
        <v>20456</v>
      </c>
      <c r="F17" s="12">
        <f t="shared" si="2"/>
        <v>0.51821452095049902</v>
      </c>
      <c r="G17" s="16">
        <f t="shared" si="1"/>
        <v>-19018</v>
      </c>
    </row>
    <row r="18" spans="1:7" s="13" customFormat="1" ht="33.6" customHeight="1">
      <c r="A18" s="20" t="s">
        <v>66</v>
      </c>
      <c r="B18" s="21" t="s">
        <v>65</v>
      </c>
      <c r="C18" s="16">
        <v>16</v>
      </c>
      <c r="D18" s="16"/>
      <c r="E18" s="16">
        <v>15</v>
      </c>
      <c r="F18" s="12" t="s">
        <v>49</v>
      </c>
      <c r="G18" s="16">
        <f t="shared" si="1"/>
        <v>-1</v>
      </c>
    </row>
    <row r="19" spans="1:7" s="18" customFormat="1" ht="24" customHeight="1">
      <c r="A19" s="14" t="s">
        <v>22</v>
      </c>
      <c r="B19" s="15" t="s">
        <v>23</v>
      </c>
      <c r="C19" s="17">
        <v>25986</v>
      </c>
      <c r="D19" s="17">
        <v>17992</v>
      </c>
      <c r="E19" s="16">
        <v>12975</v>
      </c>
      <c r="F19" s="12">
        <f t="shared" si="2"/>
        <v>0.49930731932579081</v>
      </c>
      <c r="G19" s="16">
        <f t="shared" si="1"/>
        <v>-13011</v>
      </c>
    </row>
    <row r="20" spans="1:7" s="18" customFormat="1" ht="20.399999999999999">
      <c r="A20" s="14" t="s">
        <v>24</v>
      </c>
      <c r="B20" s="15" t="s">
        <v>25</v>
      </c>
      <c r="C20" s="17">
        <v>6212</v>
      </c>
      <c r="D20" s="17">
        <v>7238</v>
      </c>
      <c r="E20" s="17">
        <v>5001</v>
      </c>
      <c r="F20" s="12">
        <f t="shared" si="2"/>
        <v>0.80505473277527362</v>
      </c>
      <c r="G20" s="16">
        <f t="shared" si="1"/>
        <v>-1211</v>
      </c>
    </row>
    <row r="21" spans="1:7" s="18" customFormat="1" ht="41.4">
      <c r="A21" s="20" t="s">
        <v>67</v>
      </c>
      <c r="B21" s="15" t="s">
        <v>68</v>
      </c>
      <c r="C21" s="60">
        <v>5187</v>
      </c>
      <c r="D21" s="17"/>
      <c r="E21" s="17">
        <v>123</v>
      </c>
      <c r="F21" s="12" t="s">
        <v>49</v>
      </c>
      <c r="G21" s="61" t="s">
        <v>49</v>
      </c>
    </row>
    <row r="22" spans="1:7" s="18" customFormat="1" ht="22.5" customHeight="1">
      <c r="A22" s="14" t="s">
        <v>26</v>
      </c>
      <c r="B22" s="15"/>
      <c r="C22" s="17">
        <v>2073</v>
      </c>
      <c r="D22" s="17">
        <v>609</v>
      </c>
      <c r="E22" s="17">
        <v>2342</v>
      </c>
      <c r="F22" s="12">
        <f t="shared" si="2"/>
        <v>1.1297636275928606</v>
      </c>
      <c r="G22" s="16">
        <f t="shared" si="1"/>
        <v>269</v>
      </c>
    </row>
    <row r="23" spans="1:7" s="18" customFormat="1" ht="27.75" customHeight="1">
      <c r="A23" s="14" t="s">
        <v>27</v>
      </c>
      <c r="B23" s="15" t="s">
        <v>28</v>
      </c>
      <c r="C23" s="17">
        <v>1257</v>
      </c>
      <c r="D23" s="17">
        <v>1932</v>
      </c>
      <c r="E23" s="17">
        <v>358</v>
      </c>
      <c r="F23" s="12">
        <f t="shared" si="2"/>
        <v>0.28480509148766903</v>
      </c>
      <c r="G23" s="16">
        <f t="shared" si="1"/>
        <v>-899</v>
      </c>
    </row>
    <row r="24" spans="1:7" s="18" customFormat="1" ht="18" customHeight="1">
      <c r="A24" s="14" t="s">
        <v>71</v>
      </c>
      <c r="B24" s="15" t="s">
        <v>72</v>
      </c>
      <c r="C24" s="17">
        <v>2</v>
      </c>
      <c r="D24" s="17"/>
      <c r="E24" s="17"/>
      <c r="F24" s="12">
        <f t="shared" si="2"/>
        <v>0</v>
      </c>
      <c r="G24" s="16">
        <f t="shared" si="1"/>
        <v>-2</v>
      </c>
    </row>
    <row r="25" spans="1:7" s="18" customFormat="1" ht="27.6">
      <c r="A25" s="14" t="s">
        <v>29</v>
      </c>
      <c r="B25" s="15" t="s">
        <v>30</v>
      </c>
      <c r="C25" s="17">
        <v>380</v>
      </c>
      <c r="D25" s="17">
        <v>10</v>
      </c>
      <c r="E25" s="17">
        <v>553</v>
      </c>
      <c r="F25" s="12">
        <f t="shared" si="2"/>
        <v>1.4552631578947368</v>
      </c>
      <c r="G25" s="16">
        <f t="shared" si="1"/>
        <v>173</v>
      </c>
    </row>
    <row r="26" spans="1:7" s="18" customFormat="1" ht="16.2" customHeight="1">
      <c r="A26" s="14" t="s">
        <v>50</v>
      </c>
      <c r="B26" s="15" t="s">
        <v>51</v>
      </c>
      <c r="C26" s="17">
        <v>13820</v>
      </c>
      <c r="D26" s="17">
        <v>29342</v>
      </c>
      <c r="E26" s="17">
        <v>3481</v>
      </c>
      <c r="F26" s="12">
        <f t="shared" ref="F26:F39" si="3">E26/C26</f>
        <v>0.25188133140376268</v>
      </c>
      <c r="G26" s="16">
        <f t="shared" si="1"/>
        <v>-10339</v>
      </c>
    </row>
    <row r="27" spans="1:7" s="18" customFormat="1" ht="16.95" customHeight="1">
      <c r="A27" s="14" t="s">
        <v>31</v>
      </c>
      <c r="B27" s="15" t="s">
        <v>52</v>
      </c>
      <c r="C27" s="17">
        <v>10813</v>
      </c>
      <c r="D27" s="17"/>
      <c r="E27" s="17">
        <v>13003</v>
      </c>
      <c r="F27" s="12">
        <f t="shared" si="3"/>
        <v>1.2025339868676592</v>
      </c>
      <c r="G27" s="16">
        <f t="shared" si="1"/>
        <v>2190</v>
      </c>
    </row>
    <row r="28" spans="1:7" s="18" customFormat="1">
      <c r="A28" s="14" t="s">
        <v>32</v>
      </c>
      <c r="B28" s="15" t="s">
        <v>33</v>
      </c>
      <c r="C28" s="17">
        <v>3004</v>
      </c>
      <c r="D28" s="17">
        <v>2501</v>
      </c>
      <c r="E28" s="17">
        <v>3051</v>
      </c>
      <c r="F28" s="12">
        <f t="shared" si="3"/>
        <v>1.0156458055925432</v>
      </c>
      <c r="G28" s="16">
        <f t="shared" si="1"/>
        <v>47</v>
      </c>
    </row>
    <row r="29" spans="1:7" s="18" customFormat="1">
      <c r="A29" s="14" t="s">
        <v>34</v>
      </c>
      <c r="B29" s="15" t="s">
        <v>35</v>
      </c>
      <c r="C29" s="17">
        <v>9419</v>
      </c>
      <c r="D29" s="17">
        <v>2626</v>
      </c>
      <c r="E29" s="17">
        <v>1831</v>
      </c>
      <c r="F29" s="12">
        <f t="shared" si="3"/>
        <v>0.19439430937466823</v>
      </c>
      <c r="G29" s="16">
        <f t="shared" si="1"/>
        <v>-7588</v>
      </c>
    </row>
    <row r="30" spans="1:7" s="23" customFormat="1" ht="15" customHeight="1">
      <c r="A30" s="22" t="s">
        <v>56</v>
      </c>
      <c r="B30" s="7" t="s">
        <v>38</v>
      </c>
      <c r="C30" s="47">
        <f>C31+C36+C37+C38+C39</f>
        <v>937537</v>
      </c>
      <c r="D30" s="40"/>
      <c r="E30" s="47">
        <f>E31+E36+E37+E38+E39</f>
        <v>989814</v>
      </c>
      <c r="F30" s="56">
        <f>E30/C30</f>
        <v>1.0557599326746572</v>
      </c>
      <c r="G30" s="47">
        <f t="shared" si="1"/>
        <v>52277</v>
      </c>
    </row>
    <row r="31" spans="1:7" s="23" customFormat="1" ht="27.6">
      <c r="A31" s="41" t="s">
        <v>82</v>
      </c>
      <c r="B31" s="42" t="s">
        <v>53</v>
      </c>
      <c r="C31" s="43">
        <f>C32+C33+C34+C35</f>
        <v>933136</v>
      </c>
      <c r="D31" s="44"/>
      <c r="E31" s="43">
        <f>E32+E33+E34+E35</f>
        <v>990087</v>
      </c>
      <c r="F31" s="51">
        <f t="shared" si="3"/>
        <v>1.061031832444574</v>
      </c>
      <c r="G31" s="16">
        <f t="shared" si="1"/>
        <v>56951</v>
      </c>
    </row>
    <row r="32" spans="1:7" s="23" customFormat="1" ht="27.6">
      <c r="A32" s="62" t="s">
        <v>74</v>
      </c>
      <c r="B32" s="42" t="s">
        <v>75</v>
      </c>
      <c r="C32" s="43">
        <v>144093</v>
      </c>
      <c r="D32" s="44"/>
      <c r="E32" s="43">
        <v>136148</v>
      </c>
      <c r="F32" s="51">
        <f t="shared" si="3"/>
        <v>0.94486199884796629</v>
      </c>
      <c r="G32" s="16">
        <f t="shared" si="1"/>
        <v>-7945</v>
      </c>
    </row>
    <row r="33" spans="1:7" s="23" customFormat="1" ht="27.6">
      <c r="A33" s="41" t="s">
        <v>76</v>
      </c>
      <c r="B33" s="42" t="s">
        <v>77</v>
      </c>
      <c r="C33" s="43">
        <v>53416</v>
      </c>
      <c r="D33" s="44"/>
      <c r="E33" s="43">
        <v>115095</v>
      </c>
      <c r="F33" s="51">
        <f t="shared" si="3"/>
        <v>2.1546914782087763</v>
      </c>
      <c r="G33" s="16">
        <f t="shared" si="1"/>
        <v>61679</v>
      </c>
    </row>
    <row r="34" spans="1:7" s="23" customFormat="1" ht="27.6">
      <c r="A34" s="41" t="s">
        <v>78</v>
      </c>
      <c r="B34" s="42" t="s">
        <v>79</v>
      </c>
      <c r="C34" s="43">
        <v>730527</v>
      </c>
      <c r="D34" s="44"/>
      <c r="E34" s="43">
        <v>738730</v>
      </c>
      <c r="F34" s="51">
        <f t="shared" si="3"/>
        <v>1.011228879972951</v>
      </c>
      <c r="G34" s="16">
        <f t="shared" si="1"/>
        <v>8203</v>
      </c>
    </row>
    <row r="35" spans="1:7" s="23" customFormat="1" ht="14.4">
      <c r="A35" s="41" t="s">
        <v>80</v>
      </c>
      <c r="B35" s="42" t="s">
        <v>81</v>
      </c>
      <c r="C35" s="43">
        <v>5100</v>
      </c>
      <c r="D35" s="44"/>
      <c r="E35" s="43">
        <v>114</v>
      </c>
      <c r="F35" s="51">
        <f t="shared" si="3"/>
        <v>2.2352941176470589E-2</v>
      </c>
      <c r="G35" s="16">
        <f t="shared" si="1"/>
        <v>-4986</v>
      </c>
    </row>
    <row r="36" spans="1:7" s="23" customFormat="1" ht="27.6">
      <c r="A36" s="41" t="s">
        <v>58</v>
      </c>
      <c r="B36" s="42" t="s">
        <v>59</v>
      </c>
      <c r="C36" s="43">
        <v>774</v>
      </c>
      <c r="D36" s="44"/>
      <c r="E36" s="16"/>
      <c r="F36" s="51">
        <f t="shared" si="3"/>
        <v>0</v>
      </c>
      <c r="G36" s="16">
        <f t="shared" si="1"/>
        <v>-774</v>
      </c>
    </row>
    <row r="37" spans="1:7" s="23" customFormat="1" ht="27.6">
      <c r="A37" s="41" t="s">
        <v>54</v>
      </c>
      <c r="B37" s="42" t="s">
        <v>55</v>
      </c>
      <c r="C37" s="43">
        <v>4278</v>
      </c>
      <c r="D37" s="44"/>
      <c r="E37" s="16">
        <v>865</v>
      </c>
      <c r="F37" s="51">
        <f t="shared" si="3"/>
        <v>0.20219728845254792</v>
      </c>
      <c r="G37" s="16">
        <f t="shared" si="1"/>
        <v>-3413</v>
      </c>
    </row>
    <row r="38" spans="1:7" s="23" customFormat="1" ht="27.6">
      <c r="A38" s="14" t="s">
        <v>36</v>
      </c>
      <c r="B38" s="15" t="s">
        <v>45</v>
      </c>
      <c r="C38" s="43">
        <v>19</v>
      </c>
      <c r="D38" s="39">
        <v>148</v>
      </c>
      <c r="E38" s="43">
        <v>112</v>
      </c>
      <c r="F38" s="51">
        <f t="shared" si="3"/>
        <v>5.8947368421052628</v>
      </c>
      <c r="G38" s="16">
        <f t="shared" si="1"/>
        <v>93</v>
      </c>
    </row>
    <row r="39" spans="1:7" s="26" customFormat="1" ht="27.6">
      <c r="A39" s="14" t="s">
        <v>37</v>
      </c>
      <c r="B39" s="15" t="s">
        <v>46</v>
      </c>
      <c r="C39" s="43">
        <v>-670</v>
      </c>
      <c r="D39" s="17">
        <v>6</v>
      </c>
      <c r="E39" s="43">
        <v>-1250</v>
      </c>
      <c r="F39" s="51">
        <f t="shared" si="3"/>
        <v>1.8656716417910448</v>
      </c>
      <c r="G39" s="16">
        <f t="shared" si="1"/>
        <v>-580</v>
      </c>
    </row>
    <row r="40" spans="1:7">
      <c r="A40" s="24" t="s">
        <v>39</v>
      </c>
      <c r="B40" s="25"/>
      <c r="C40" s="50">
        <f>C3+C30</f>
        <v>1305283</v>
      </c>
      <c r="D40" s="45" t="e">
        <f>D30+D3</f>
        <v>#REF!</v>
      </c>
      <c r="E40" s="50">
        <f>E30+E3</f>
        <v>1309032</v>
      </c>
      <c r="F40" s="58">
        <f>E40/C40</f>
        <v>1.0028721740802569</v>
      </c>
      <c r="G40" s="50">
        <f t="shared" si="1"/>
        <v>3749</v>
      </c>
    </row>
    <row r="41" spans="1:7">
      <c r="A41" s="52" t="s">
        <v>40</v>
      </c>
      <c r="B41" s="54"/>
      <c r="C41" s="27"/>
      <c r="D41" s="53"/>
      <c r="E41" s="27"/>
      <c r="F41" s="28"/>
      <c r="G41" s="37"/>
    </row>
    <row r="42" spans="1:7" ht="15" hidden="1" customHeight="1">
      <c r="A42" s="29" t="s">
        <v>41</v>
      </c>
      <c r="B42" s="30"/>
      <c r="D42" s="31"/>
      <c r="E42" s="55"/>
    </row>
    <row r="43" spans="1:7" ht="15" customHeight="1">
      <c r="A43" s="29" t="s">
        <v>42</v>
      </c>
      <c r="B43" s="30"/>
      <c r="D43" s="31"/>
    </row>
    <row r="44" spans="1:7">
      <c r="A44" s="64" t="s">
        <v>43</v>
      </c>
      <c r="B44" s="64"/>
      <c r="D44" s="31"/>
    </row>
    <row r="45" spans="1:7" hidden="1">
      <c r="A45" s="64" t="s">
        <v>44</v>
      </c>
      <c r="B45" s="64"/>
      <c r="D45" s="31"/>
    </row>
    <row r="46" spans="1:7">
      <c r="A46" s="29"/>
      <c r="B46" s="30"/>
      <c r="D46" s="31"/>
    </row>
    <row r="47" spans="1:7">
      <c r="A47" s="29"/>
      <c r="B47" s="30"/>
      <c r="D47" s="31"/>
    </row>
    <row r="48" spans="1:7">
      <c r="A48" s="29"/>
      <c r="B48" s="30"/>
      <c r="D48" s="31"/>
    </row>
    <row r="49" spans="1:4">
      <c r="A49" s="29"/>
      <c r="B49" s="30"/>
      <c r="D49" s="31"/>
    </row>
    <row r="50" spans="1:4">
      <c r="A50" s="29"/>
      <c r="B50" s="30"/>
      <c r="D50" s="31"/>
    </row>
    <row r="51" spans="1:4">
      <c r="A51" s="29"/>
      <c r="B51" s="30"/>
      <c r="D51" s="31"/>
    </row>
    <row r="52" spans="1:4">
      <c r="A52" s="29"/>
      <c r="B52" s="30"/>
      <c r="D52" s="31"/>
    </row>
    <row r="53" spans="1:4">
      <c r="A53" s="29"/>
      <c r="B53" s="30"/>
      <c r="D53" s="31"/>
    </row>
    <row r="54" spans="1:4">
      <c r="A54" s="29"/>
      <c r="B54" s="30"/>
      <c r="D54" s="31"/>
    </row>
    <row r="55" spans="1:4">
      <c r="A55" s="29"/>
      <c r="B55" s="30"/>
      <c r="D55" s="31"/>
    </row>
    <row r="56" spans="1:4">
      <c r="A56" s="29"/>
      <c r="B56" s="30"/>
      <c r="D56" s="31"/>
    </row>
    <row r="57" spans="1:4">
      <c r="A57" s="29"/>
      <c r="B57" s="30"/>
      <c r="D57" s="31"/>
    </row>
    <row r="58" spans="1:4">
      <c r="A58" s="29"/>
      <c r="B58" s="30"/>
      <c r="D58" s="31"/>
    </row>
    <row r="59" spans="1:4">
      <c r="A59" s="29"/>
      <c r="B59" s="30"/>
      <c r="D59" s="31"/>
    </row>
    <row r="60" spans="1:4">
      <c r="A60" s="29"/>
      <c r="B60" s="30"/>
      <c r="D60" s="31"/>
    </row>
    <row r="61" spans="1:4">
      <c r="A61" s="29"/>
      <c r="B61" s="30"/>
      <c r="D61" s="31"/>
    </row>
    <row r="62" spans="1:4">
      <c r="A62" s="29"/>
      <c r="B62" s="30"/>
      <c r="D62" s="31"/>
    </row>
    <row r="63" spans="1:4">
      <c r="A63" s="29"/>
      <c r="B63" s="30"/>
      <c r="D63" s="31"/>
    </row>
    <row r="64" spans="1:4">
      <c r="A64" s="29"/>
      <c r="B64" s="30"/>
      <c r="D64" s="31"/>
    </row>
    <row r="65" spans="1:4">
      <c r="A65" s="29"/>
      <c r="B65" s="30"/>
      <c r="D65" s="31"/>
    </row>
    <row r="66" spans="1:4">
      <c r="A66" s="29"/>
      <c r="B66" s="30"/>
      <c r="D66" s="31"/>
    </row>
    <row r="67" spans="1:4">
      <c r="A67" s="29"/>
      <c r="B67" s="30"/>
      <c r="D67" s="31"/>
    </row>
    <row r="68" spans="1:4">
      <c r="A68" s="29"/>
      <c r="B68" s="30"/>
      <c r="D68" s="31"/>
    </row>
    <row r="69" spans="1:4">
      <c r="A69" s="29"/>
      <c r="B69" s="30"/>
      <c r="D69" s="31"/>
    </row>
    <row r="70" spans="1:4">
      <c r="A70" s="29"/>
      <c r="B70" s="30"/>
      <c r="D70" s="31"/>
    </row>
    <row r="71" spans="1:4">
      <c r="A71" s="29"/>
      <c r="B71" s="30"/>
      <c r="D71" s="31"/>
    </row>
    <row r="72" spans="1:4">
      <c r="A72" s="29"/>
      <c r="B72" s="30"/>
      <c r="D72" s="31"/>
    </row>
    <row r="73" spans="1:4">
      <c r="A73" s="29"/>
      <c r="B73" s="30"/>
      <c r="D73" s="31"/>
    </row>
    <row r="74" spans="1:4">
      <c r="A74" s="29"/>
      <c r="B74" s="30"/>
      <c r="D74" s="31"/>
    </row>
    <row r="75" spans="1:4">
      <c r="A75" s="29"/>
      <c r="B75" s="30"/>
      <c r="D75" s="31"/>
    </row>
    <row r="76" spans="1:4">
      <c r="A76" s="29"/>
      <c r="B76" s="30"/>
      <c r="D76" s="31"/>
    </row>
    <row r="77" spans="1:4">
      <c r="A77" s="29"/>
      <c r="B77" s="30"/>
      <c r="D77" s="31"/>
    </row>
    <row r="78" spans="1:4">
      <c r="A78" s="29"/>
      <c r="B78" s="30"/>
      <c r="D78" s="31"/>
    </row>
    <row r="79" spans="1:4">
      <c r="A79" s="29"/>
      <c r="B79" s="30"/>
      <c r="D79" s="31"/>
    </row>
    <row r="80" spans="1:4">
      <c r="A80" s="29"/>
      <c r="B80" s="30"/>
      <c r="D80" s="31"/>
    </row>
    <row r="81" spans="1:4">
      <c r="A81" s="29"/>
      <c r="B81" s="30"/>
      <c r="D81" s="31"/>
    </row>
  </sheetData>
  <mergeCells count="3">
    <mergeCell ref="A1:G1"/>
    <mergeCell ref="A44:B44"/>
    <mergeCell ref="A45:B45"/>
  </mergeCells>
  <phoneticPr fontId="12" type="noConversion"/>
  <pageMargins left="0.59055118110236227" right="0" top="0" bottom="0" header="0.51181102362204722" footer="0.51181102362204722"/>
  <pageSetup paperSize="9" scale="82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UFE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RFO011</cp:lastModifiedBy>
  <cp:lastPrinted>2019-03-06T13:21:44Z</cp:lastPrinted>
  <dcterms:created xsi:type="dcterms:W3CDTF">2010-05-24T06:19:08Z</dcterms:created>
  <dcterms:modified xsi:type="dcterms:W3CDTF">2019-09-10T05:41:39Z</dcterms:modified>
</cp:coreProperties>
</file>