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296" windowHeight="10896"/>
  </bookViews>
  <sheets>
    <sheet name="Лист1" sheetId="1" r:id="rId1"/>
  </sheets>
  <definedNames>
    <definedName name="_xlnm.Print_Titles" localSheetId="0">Лист1!$8:$8</definedName>
    <definedName name="_xlnm.Print_Area" localSheetId="0">Лист1!$A$1:$C$49</definedName>
  </definedNames>
  <calcPr calcId="114210" fullCalcOnLoad="1"/>
</workbook>
</file>

<file path=xl/calcChain.xml><?xml version="1.0" encoding="utf-8"?>
<calcChain xmlns="http://schemas.openxmlformats.org/spreadsheetml/2006/main">
  <c r="C48" i="1"/>
  <c r="C46"/>
  <c r="C45"/>
  <c r="C44"/>
  <c r="C42"/>
  <c r="C41"/>
  <c r="C43"/>
  <c r="C38"/>
  <c r="C27"/>
  <c r="C34"/>
  <c r="C39"/>
  <c r="C20"/>
  <c r="C18"/>
  <c r="C37"/>
  <c r="C11"/>
  <c r="C10"/>
  <c r="C29"/>
  <c r="C36"/>
  <c r="C21"/>
  <c r="C12"/>
  <c r="C14"/>
  <c r="C32"/>
  <c r="C26"/>
  <c r="C25"/>
  <c r="C9"/>
  <c r="C49"/>
</calcChain>
</file>

<file path=xl/sharedStrings.xml><?xml version="1.0" encoding="utf-8"?>
<sst xmlns="http://schemas.openxmlformats.org/spreadsheetml/2006/main" count="89" uniqueCount="89">
  <si>
    <t>000 1 00 00000 00 0000 000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</si>
  <si>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</si>
  <si>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</si>
  <si>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</si>
  <si>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</si>
  <si>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</si>
  <si>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</si>
  <si>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</si>
  <si>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</si>
  <si>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</si>
  <si>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</si>
  <si>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</si>
  <si>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</si>
  <si>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</si>
  <si>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000 1 08 00000 00 0000 000</t>
  </si>
  <si>
    <t>000 1 11 05000 00 0000 120</t>
  </si>
  <si>
    <t>000 1 14 00000 00 0000 000</t>
  </si>
  <si>
    <t>Доходы от продажи материальных и нематериальных активов</t>
  </si>
  <si>
    <t>1 11 07000 00 0000 120</t>
  </si>
  <si>
    <t>Платежи от государственных и муниципальных предприятий</t>
  </si>
  <si>
    <t>Код бюджетной классификации РФ</t>
  </si>
  <si>
    <t>Наименование доходов</t>
  </si>
  <si>
    <t>Задолженность и перерасчеты по отмененным налогам, сборам и иным обязательным платежам</t>
  </si>
  <si>
    <t>Государственная пошлина</t>
  </si>
  <si>
    <t>Земельный налог</t>
  </si>
  <si>
    <t>Единый налог на вмененный доход для отдельных видов деятельности</t>
  </si>
  <si>
    <t>Единый сельскохояйственный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</si>
  <si>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</si>
  <si>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</si>
  <si>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</si>
  <si>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</si>
  <si>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</si>
  <si>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Налоговые и неналоговые доходы</t>
  </si>
  <si>
    <t>Итого доходов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</si>
  <si>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</si>
  <si>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</si>
  <si>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Налог, взимаемый в связи с применением патентной системы налогообложения</t>
  </si>
  <si>
    <t>Налог на имущество физических лиц</t>
  </si>
  <si>
    <t>000 1 03 00000 00 0000 000</t>
  </si>
  <si>
    <t>Налоги на товары (работы, услуги) , реализуемые на территории РФ</t>
  </si>
  <si>
    <t xml:space="preserve">000 1 01 00000 00 0000 000 </t>
  </si>
  <si>
    <t>000 1 01 02000 01 0000 110</t>
  </si>
  <si>
    <t xml:space="preserve">000 1 05 00000 00 0000 000 </t>
  </si>
  <si>
    <t>000 1 05 02000 02 0000 110</t>
  </si>
  <si>
    <t>000 1 05 03000 01 0000 110</t>
  </si>
  <si>
    <t xml:space="preserve">000 1 05 04000 02 0000 110
</t>
  </si>
  <si>
    <t>000 1 06 00000 00 0000 000</t>
  </si>
  <si>
    <t xml:space="preserve">000 1 06 01000 00 0000 110
</t>
  </si>
  <si>
    <t>000 1 06 06000 00 0000 110</t>
  </si>
  <si>
    <t>000 1 09 00000 00 0000 000</t>
  </si>
  <si>
    <t>000 1 12 01000 01 0000 120</t>
  </si>
  <si>
    <t>000 1 14 02000 00 0000 000</t>
  </si>
  <si>
    <t>000 1 14 06000 00 0000 430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</si>
  <si>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</si>
  <si>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 xml:space="preserve">Доходы от продажи земельных участков, находящихся в государственной и муниципальной собственности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</si>
  <si>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</si>
  <si>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</si>
  <si>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</si>
  <si>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 Прогнозируемые доходы бюджета городского округа города Переславля-Залесского на 2019 год  в соответствии  с классификацией доходов бюджетов Российской Федерации</t>
  </si>
  <si>
    <t>2019 год   (руб.)</t>
  </si>
  <si>
    <t>000 1 11 05010 00 0000 120</t>
  </si>
  <si>
    <t>000 1 11 05020 00 0000 120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</si>
  <si>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</si>
  <si>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</si>
  <si>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</si>
  <si>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</si>
  <si>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</si>
  <si>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</si>
  <si>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000 1 07 00000 00 0000 000</t>
  </si>
  <si>
    <t>Налоги, сборы и регулярные платежи за пользование природными ресурсами</t>
  </si>
  <si>
    <t>000 1 07 01000 01 0000 110</t>
  </si>
  <si>
    <t>Налог на добычу полезных ископаемых</t>
  </si>
  <si>
    <t>Иные межбюджетные трансферты</t>
  </si>
  <si>
    <t xml:space="preserve">Приложение 1  </t>
  </si>
  <si>
    <t>000 2 02 01000 00 0000 150</t>
  </si>
  <si>
    <t>000 2 02 02000 00 0000 150</t>
  </si>
  <si>
    <t>000 2 02 03000 00 0000 150</t>
  </si>
  <si>
    <t>000 2 02 40000 00 0000 150</t>
  </si>
  <si>
    <t>Прочие безвозмездные поступления в бюджеты городских округов</t>
  </si>
  <si>
    <t>000 1 13 00000 00 0000 000</t>
  </si>
  <si>
    <t>000 1 13 02000 00 0000 120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</si>
  <si>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</si>
  <si>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</si>
  <si>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Безвозмездные поступления от негосударственных организаций</t>
  </si>
  <si>
    <t>000 2 04 00000 00 0000 150</t>
  </si>
  <si>
    <t>000 2 07 04000 04 0000 150</t>
  </si>
  <si>
    <t>от 28.11.2019 № 118</t>
  </si>
  <si>
    <t>к решению Переславль-Залесской</t>
  </si>
  <si>
    <t>городской Думы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</si>
</sst>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0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3" fontId="1" fillId="0" borderId="0" xfId="0" applyNumberFormat="1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/>
    <xf numFmtId="3" fontId="5" fillId="0" borderId="0" xfId="0" applyNumberFormat="1" applyFont="1" applyFill="1"/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9" fillId="0" borderId="0" xfId="0" applyFont="1"/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 wrapText="1"/>
      <protection hidden="1"/>
    </xf>
    <xf numFmtId="4" fontId="4" fillId="0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/>
    <xf numFmtId="4" fontId="4" fillId="0" borderId="1" xfId="0" applyNumberFormat="1" applyFont="1" applyFill="1" applyBorder="1"/>
    <xf numFmtId="4" fontId="6" fillId="0" borderId="1" xfId="0" applyNumberFormat="1" applyFont="1" applyFill="1" applyBorder="1"/>
    <xf numFmtId="4" fontId="6" fillId="0" borderId="1" xfId="0" applyNumberFormat="1" applyFont="1" applyFill="1" applyBorder="1" applyAlignment="1">
      <alignment wrapText="1"/>
    </xf>
    <xf numFmtId="4" fontId="6" fillId="0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/>
    <xf numFmtId="4" fontId="5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5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/>
    <xf numFmtId="4" fontId="8" fillId="2" borderId="1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1" fillId="0" borderId="0" xfId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2011 год</a:t>
            </a:r>
          </a:p>
        </c:rich>
      </c:tx>
      <c:layout>
        <c:manualLayout>
          <c:xMode val="edge"/>
          <c:yMode val="edge"/>
          <c:x val="0.46408108887090044"/>
          <c:y val="3.299503033432296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2.467537161761553E-2"/>
          <c:y val="0.13524600313230703"/>
          <c:w val="0.95194986293221695"/>
          <c:h val="0.82786947371896769"/>
        </c:manualLayout>
      </c:layout>
      <c:pie3DChart/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1" r="0.75000000000000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67</xdr:row>
      <xdr:rowOff>7620</xdr:rowOff>
    </xdr:from>
    <xdr:to>
      <xdr:col>3</xdr:col>
      <xdr:colOff>0</xdr:colOff>
      <xdr:row>85</xdr:row>
      <xdr:rowOff>160020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3"/>
  <sheetViews>
    <sheetView tabSelected="1" zoomScaleSheetLayoutView="100" workbookViewId="0">
      <selection activeCell="A4" sqref="A4:C4"/>
    </sheetView>
  </sheetViews>
  <sheetFormatPr defaultColWidth="9.109375" defaultRowHeight="15.6"/>
  <cols>
    <col min="1" max="1" width="27.5546875" style="1" customWidth="1"/>
    <col min="2" max="2" width="43.88671875" style="1" customWidth="1"/>
    <col min="3" max="3" width="24" style="4" customWidth="1"/>
    <col min="4" max="16384" width="9.109375" style="1"/>
  </cols>
  <sheetData>
    <row r="1" spans="1:4">
      <c r="A1" s="48" t="s">
        <v>73</v>
      </c>
      <c r="B1" s="48"/>
      <c r="C1" s="48"/>
      <c r="D1" s="27"/>
    </row>
    <row r="2" spans="1:4" ht="15.75" customHeight="1">
      <c r="A2" s="49" t="s">
        <v>87</v>
      </c>
      <c r="B2" s="49"/>
      <c r="C2" s="49"/>
      <c r="D2" s="28"/>
    </row>
    <row r="3" spans="1:4" ht="15.75" customHeight="1">
      <c r="A3" s="49" t="s">
        <v>88</v>
      </c>
      <c r="B3" s="49"/>
      <c r="C3" s="49"/>
      <c r="D3" s="28"/>
    </row>
    <row r="4" spans="1:4">
      <c r="A4" s="48" t="s">
        <v>86</v>
      </c>
      <c r="B4" s="48"/>
      <c r="C4" s="48"/>
      <c r="D4" s="27"/>
    </row>
    <row r="5" spans="1:4" ht="49.5" customHeight="1">
      <c r="A5" s="47" t="s">
        <v>58</v>
      </c>
      <c r="B5" s="47"/>
      <c r="C5" s="47"/>
    </row>
    <row r="6" spans="1:4" ht="18.75" hidden="1" customHeight="1">
      <c r="A6" s="5"/>
      <c r="B6" s="6"/>
      <c r="C6" s="7"/>
    </row>
    <row r="7" spans="1:4" ht="18.75" customHeight="1">
      <c r="A7" s="5"/>
      <c r="B7" s="6"/>
      <c r="C7" s="17"/>
    </row>
    <row r="8" spans="1:4" ht="27.6">
      <c r="A8" s="8" t="s">
        <v>20</v>
      </c>
      <c r="B8" s="8" t="s">
        <v>21</v>
      </c>
      <c r="C8" s="9" t="s">
        <v>59</v>
      </c>
    </row>
    <row r="9" spans="1:4" ht="17.25" customHeight="1">
      <c r="A9" s="10" t="s">
        <v>0</v>
      </c>
      <c r="B9" s="10" t="s">
        <v>32</v>
      </c>
      <c r="C9" s="29">
        <f>SUM(C10+C12+C14+C18+C21+C23+C24+C25+C32+C34+C36+C39+C40)</f>
        <v>600637429.82000005</v>
      </c>
    </row>
    <row r="10" spans="1:4" ht="16.5" customHeight="1">
      <c r="A10" s="10" t="s">
        <v>40</v>
      </c>
      <c r="B10" s="10" t="s">
        <v>1</v>
      </c>
      <c r="C10" s="29">
        <f>SUM(C11)</f>
        <v>269655000</v>
      </c>
    </row>
    <row r="11" spans="1:4" s="2" customFormat="1" ht="14.25" customHeight="1">
      <c r="A11" s="11" t="s">
        <v>41</v>
      </c>
      <c r="B11" s="11" t="s">
        <v>2</v>
      </c>
      <c r="C11" s="30">
        <f>266395000+3260000</f>
        <v>269655000</v>
      </c>
    </row>
    <row r="12" spans="1:4" s="2" customFormat="1" ht="32.25" customHeight="1">
      <c r="A12" s="10" t="s">
        <v>38</v>
      </c>
      <c r="B12" s="10" t="s">
        <v>39</v>
      </c>
      <c r="C12" s="31">
        <f>SUM(C13)</f>
        <v>25852000</v>
      </c>
      <c r="D12" s="24"/>
    </row>
    <row r="13" spans="1:4" s="2" customFormat="1" ht="46.5" customHeight="1">
      <c r="A13" s="11" t="s">
        <v>34</v>
      </c>
      <c r="B13" s="11" t="s">
        <v>35</v>
      </c>
      <c r="C13" s="32">
        <v>25852000</v>
      </c>
    </row>
    <row r="14" spans="1:4" ht="16.5" customHeight="1">
      <c r="A14" s="10" t="s">
        <v>42</v>
      </c>
      <c r="B14" s="12" t="s">
        <v>3</v>
      </c>
      <c r="C14" s="29">
        <f>SUM(C15:C17)</f>
        <v>25012000</v>
      </c>
    </row>
    <row r="15" spans="1:4" s="2" customFormat="1" ht="27.6">
      <c r="A15" s="11" t="s">
        <v>43</v>
      </c>
      <c r="B15" s="13" t="s">
        <v>25</v>
      </c>
      <c r="C15" s="33">
        <v>23771000</v>
      </c>
    </row>
    <row r="16" spans="1:4" s="2" customFormat="1" ht="18" customHeight="1">
      <c r="A16" s="11" t="s">
        <v>44</v>
      </c>
      <c r="B16" s="13" t="s">
        <v>26</v>
      </c>
      <c r="C16" s="33">
        <v>331000</v>
      </c>
    </row>
    <row r="17" spans="1:5" s="2" customFormat="1" ht="33" customHeight="1">
      <c r="A17" s="11" t="s">
        <v>45</v>
      </c>
      <c r="B17" s="13" t="s">
        <v>36</v>
      </c>
      <c r="C17" s="33">
        <v>910000</v>
      </c>
    </row>
    <row r="18" spans="1:5" ht="15" customHeight="1">
      <c r="A18" s="10" t="s">
        <v>46</v>
      </c>
      <c r="B18" s="12" t="s">
        <v>4</v>
      </c>
      <c r="C18" s="29">
        <f>SUM(C19:C20)</f>
        <v>165052000</v>
      </c>
    </row>
    <row r="19" spans="1:5" s="2" customFormat="1" ht="20.25" customHeight="1">
      <c r="A19" s="11" t="s">
        <v>47</v>
      </c>
      <c r="B19" s="22" t="s">
        <v>37</v>
      </c>
      <c r="C19" s="34">
        <v>23775000</v>
      </c>
    </row>
    <row r="20" spans="1:5" ht="17.25" customHeight="1">
      <c r="A20" s="11" t="s">
        <v>48</v>
      </c>
      <c r="B20" s="13" t="s">
        <v>24</v>
      </c>
      <c r="C20" s="35">
        <f>132427000+8850000</f>
        <v>141277000</v>
      </c>
    </row>
    <row r="21" spans="1:5" ht="32.25" customHeight="1">
      <c r="A21" s="10" t="s">
        <v>68</v>
      </c>
      <c r="B21" s="12" t="s">
        <v>69</v>
      </c>
      <c r="C21" s="29">
        <f>SUM(C22)</f>
        <v>1100000</v>
      </c>
    </row>
    <row r="22" spans="1:5" ht="17.25" customHeight="1">
      <c r="A22" s="11" t="s">
        <v>70</v>
      </c>
      <c r="B22" s="13" t="s">
        <v>71</v>
      </c>
      <c r="C22" s="33">
        <v>1100000</v>
      </c>
    </row>
    <row r="23" spans="1:5" ht="15.75" customHeight="1">
      <c r="A23" s="10" t="s">
        <v>14</v>
      </c>
      <c r="B23" s="12" t="s">
        <v>23</v>
      </c>
      <c r="C23" s="29">
        <v>8401000</v>
      </c>
    </row>
    <row r="24" spans="1:5" ht="41.4">
      <c r="A24" s="10" t="s">
        <v>49</v>
      </c>
      <c r="B24" s="12" t="s">
        <v>22</v>
      </c>
      <c r="C24" s="29">
        <v>5000</v>
      </c>
    </row>
    <row r="25" spans="1:5" ht="45" customHeight="1">
      <c r="A25" s="10" t="s">
        <v>5</v>
      </c>
      <c r="B25" s="12" t="s">
        <v>6</v>
      </c>
      <c r="C25" s="29">
        <f>SUM(C26+C31)</f>
        <v>53547740</v>
      </c>
    </row>
    <row r="26" spans="1:5" ht="96.6">
      <c r="A26" s="21" t="s">
        <v>15</v>
      </c>
      <c r="B26" s="13" t="s">
        <v>27</v>
      </c>
      <c r="C26" s="36">
        <f>SUM(C27:C29)</f>
        <v>49761740</v>
      </c>
    </row>
    <row r="27" spans="1:5" ht="104.25" customHeight="1">
      <c r="A27" s="20" t="s">
        <v>60</v>
      </c>
      <c r="B27" s="13" t="s">
        <v>64</v>
      </c>
      <c r="C27" s="40">
        <f>31944000+7585754-4700000</f>
        <v>34829754</v>
      </c>
    </row>
    <row r="28" spans="1:5" ht="104.25" customHeight="1">
      <c r="A28" s="20" t="s">
        <v>61</v>
      </c>
      <c r="B28" s="13" t="s">
        <v>65</v>
      </c>
      <c r="C28" s="37">
        <v>1283000</v>
      </c>
      <c r="E28" s="23"/>
    </row>
    <row r="29" spans="1:5" ht="104.25" customHeight="1">
      <c r="A29" s="14" t="s">
        <v>63</v>
      </c>
      <c r="B29" s="13" t="s">
        <v>62</v>
      </c>
      <c r="C29" s="37">
        <f>10744000+2904986</f>
        <v>13648986</v>
      </c>
    </row>
    <row r="30" spans="1:5" ht="31.5" hidden="1" customHeight="1">
      <c r="A30" s="11" t="s">
        <v>18</v>
      </c>
      <c r="B30" s="13" t="s">
        <v>19</v>
      </c>
      <c r="C30" s="35"/>
    </row>
    <row r="31" spans="1:5" s="2" customFormat="1" ht="105" customHeight="1">
      <c r="A31" s="11" t="s">
        <v>67</v>
      </c>
      <c r="B31" s="13" t="s">
        <v>66</v>
      </c>
      <c r="C31" s="35">
        <v>3786000</v>
      </c>
    </row>
    <row r="32" spans="1:5" ht="27.6">
      <c r="A32" s="10" t="s">
        <v>7</v>
      </c>
      <c r="B32" s="12" t="s">
        <v>8</v>
      </c>
      <c r="C32" s="38">
        <f>SUM(C33)</f>
        <v>841000</v>
      </c>
    </row>
    <row r="33" spans="1:3" s="2" customFormat="1" ht="27.6">
      <c r="A33" s="11" t="s">
        <v>50</v>
      </c>
      <c r="B33" s="13" t="s">
        <v>9</v>
      </c>
      <c r="C33" s="35">
        <v>841000</v>
      </c>
    </row>
    <row r="34" spans="1:3" s="2" customFormat="1" ht="28.95" customHeight="1">
      <c r="A34" s="10" t="s">
        <v>79</v>
      </c>
      <c r="B34" s="12" t="s">
        <v>81</v>
      </c>
      <c r="C34" s="38">
        <f>C35</f>
        <v>83789.820000000007</v>
      </c>
    </row>
    <row r="35" spans="1:3" s="2" customFormat="1">
      <c r="A35" s="11" t="s">
        <v>80</v>
      </c>
      <c r="B35" s="13" t="s">
        <v>82</v>
      </c>
      <c r="C35" s="41">
        <v>83789.820000000007</v>
      </c>
    </row>
    <row r="36" spans="1:3" s="3" customFormat="1" ht="27.6">
      <c r="A36" s="10" t="s">
        <v>16</v>
      </c>
      <c r="B36" s="12" t="s">
        <v>17</v>
      </c>
      <c r="C36" s="39">
        <f>SUM(C37:C38)</f>
        <v>45053000</v>
      </c>
    </row>
    <row r="37" spans="1:3" s="2" customFormat="1" ht="119.25" customHeight="1">
      <c r="A37" s="11" t="s">
        <v>51</v>
      </c>
      <c r="B37" s="13" t="s">
        <v>53</v>
      </c>
      <c r="C37" s="41">
        <f>4659000+11150000+11760000</f>
        <v>27569000</v>
      </c>
    </row>
    <row r="38" spans="1:3" s="2" customFormat="1" ht="51.75" customHeight="1">
      <c r="A38" s="11" t="s">
        <v>52</v>
      </c>
      <c r="B38" s="13" t="s">
        <v>54</v>
      </c>
      <c r="C38" s="41">
        <f>9105000+3679000+4700000</f>
        <v>17484000</v>
      </c>
    </row>
    <row r="39" spans="1:3" ht="16.5" customHeight="1">
      <c r="A39" s="10" t="s">
        <v>10</v>
      </c>
      <c r="B39" s="12" t="s">
        <v>11</v>
      </c>
      <c r="C39" s="39">
        <f>3459000+205900</f>
        <v>3664900</v>
      </c>
    </row>
    <row r="40" spans="1:3" ht="17.25" customHeight="1">
      <c r="A40" s="10" t="s">
        <v>12</v>
      </c>
      <c r="B40" s="12" t="s">
        <v>13</v>
      </c>
      <c r="C40" s="39">
        <v>2370000</v>
      </c>
    </row>
    <row r="41" spans="1:3" ht="16.5" customHeight="1">
      <c r="A41" s="18" t="s">
        <v>28</v>
      </c>
      <c r="B41" s="12" t="s">
        <v>29</v>
      </c>
      <c r="C41" s="42">
        <f>SUM(C42+C47+C48)</f>
        <v>1612881628.7</v>
      </c>
    </row>
    <row r="42" spans="1:3" s="2" customFormat="1" ht="43.2">
      <c r="A42" s="19" t="s">
        <v>30</v>
      </c>
      <c r="B42" s="19" t="s">
        <v>31</v>
      </c>
      <c r="C42" s="43">
        <f>SUM(C43:C46)</f>
        <v>1609887128.7</v>
      </c>
    </row>
    <row r="43" spans="1:3" s="2" customFormat="1" ht="32.25" customHeight="1">
      <c r="A43" s="12" t="s">
        <v>74</v>
      </c>
      <c r="B43" s="12" t="s">
        <v>55</v>
      </c>
      <c r="C43" s="44">
        <f>134472000+79000000+55000000+567000+351728</f>
        <v>269390728</v>
      </c>
    </row>
    <row r="44" spans="1:3" s="2" customFormat="1" ht="48" customHeight="1">
      <c r="A44" s="12" t="s">
        <v>75</v>
      </c>
      <c r="B44" s="12" t="s">
        <v>56</v>
      </c>
      <c r="C44" s="44">
        <f>26917985+148269580+103045803+1914339+50000000-736-69989148.3</f>
        <v>260157822.69999999</v>
      </c>
    </row>
    <row r="45" spans="1:3" s="2" customFormat="1" ht="32.25" customHeight="1">
      <c r="A45" s="12" t="s">
        <v>76</v>
      </c>
      <c r="B45" s="12" t="s">
        <v>57</v>
      </c>
      <c r="C45" s="44">
        <f>1090166801-414963+6500+682600-11437652</f>
        <v>1079003286</v>
      </c>
    </row>
    <row r="46" spans="1:3" s="2" customFormat="1" ht="21" customHeight="1">
      <c r="A46" s="12" t="s">
        <v>77</v>
      </c>
      <c r="B46" s="12" t="s">
        <v>72</v>
      </c>
      <c r="C46" s="44">
        <f>4750000+72462-4750000+41830+1221000</f>
        <v>1335292</v>
      </c>
    </row>
    <row r="47" spans="1:3" s="2" customFormat="1" ht="30" customHeight="1">
      <c r="A47" s="12" t="s">
        <v>84</v>
      </c>
      <c r="B47" s="12" t="s">
        <v>83</v>
      </c>
      <c r="C47" s="44">
        <v>30000</v>
      </c>
    </row>
    <row r="48" spans="1:3" s="2" customFormat="1" ht="28.2" customHeight="1">
      <c r="A48" s="12" t="s">
        <v>85</v>
      </c>
      <c r="B48" s="12" t="s">
        <v>78</v>
      </c>
      <c r="C48" s="44">
        <f>864500+2100000</f>
        <v>2964500</v>
      </c>
    </row>
    <row r="49" spans="1:4" ht="16.8">
      <c r="A49" s="45" t="s">
        <v>33</v>
      </c>
      <c r="B49" s="46"/>
      <c r="C49" s="39">
        <f>SUM(C9,C41)</f>
        <v>2213519058.52</v>
      </c>
    </row>
    <row r="50" spans="1:4" ht="16.8">
      <c r="A50" s="15"/>
      <c r="B50" s="15"/>
      <c r="C50" s="16"/>
    </row>
    <row r="51" spans="1:4" ht="16.8">
      <c r="B51" s="23"/>
    </row>
    <row r="52" spans="1:4" ht="16.8">
      <c r="B52" s="23"/>
    </row>
    <row r="53" spans="1:4" ht="16.8">
      <c r="B53" s="25"/>
      <c r="C53" s="25"/>
      <c r="D53" s="26"/>
    </row>
  </sheetData>
  <mergeCells count="6">
    <mergeCell ref="A49:B49"/>
    <mergeCell ref="A5:C5"/>
    <mergeCell ref="A1:C1"/>
    <mergeCell ref="A2:C2"/>
    <mergeCell ref="A4:C4"/>
    <mergeCell ref="A3:C3"/>
  </mergeCells>
  <phoneticPr fontId="0" type="noConversion"/>
  <printOptions horizontalCentered="1"/>
  <pageMargins left="0.39370078740157483" right="0" top="0.19685039370078741" bottom="0.19685039370078741" header="0" footer="0"/>
  <pageSetup paperSize="9" scale="9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Usanova</cp:lastModifiedBy>
  <cp:lastPrinted>2019-11-29T13:00:23Z</cp:lastPrinted>
  <dcterms:created xsi:type="dcterms:W3CDTF">2004-11-16T05:58:34Z</dcterms:created>
  <dcterms:modified xsi:type="dcterms:W3CDTF">2019-11-29T13:01:24Z</dcterms:modified>
</cp:coreProperties>
</file>