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320" windowHeight="12435"/>
  </bookViews>
  <sheets>
    <sheet name="902_Культура" sheetId="1" r:id="rId1"/>
  </sheets>
  <definedNames>
    <definedName name="_xlnm.Print_Area" localSheetId="0">'902_Культура'!$A$1:$J$33</definedName>
  </definedNames>
  <calcPr calcId="125725" refMode="R1C1"/>
</workbook>
</file>

<file path=xl/calcChain.xml><?xml version="1.0" encoding="utf-8"?>
<calcChain xmlns="http://schemas.openxmlformats.org/spreadsheetml/2006/main">
  <c r="I28" i="1"/>
  <c r="I7" l="1"/>
  <c r="H15" l="1"/>
  <c r="I15" l="1"/>
  <c r="H12"/>
  <c r="D12"/>
  <c r="E12"/>
  <c r="F12"/>
  <c r="F25" l="1"/>
  <c r="J26"/>
  <c r="J24"/>
  <c r="G12" l="1"/>
  <c r="J25"/>
  <c r="G19"/>
  <c r="E19"/>
  <c r="H19" l="1"/>
  <c r="F19"/>
  <c r="I12" l="1"/>
  <c r="I19"/>
  <c r="C12"/>
  <c r="J19" l="1"/>
  <c r="D19"/>
  <c r="I20" s="1"/>
  <c r="G20" l="1"/>
  <c r="G22" s="1"/>
  <c r="G28" s="1"/>
  <c r="H20"/>
  <c r="E27"/>
  <c r="H27"/>
  <c r="F27"/>
  <c r="I27"/>
  <c r="I22" s="1"/>
  <c r="E20"/>
  <c r="F20"/>
  <c r="F22" l="1"/>
  <c r="F28" s="1"/>
  <c r="F29" s="1"/>
  <c r="J20"/>
  <c r="E22"/>
  <c r="E28" s="1"/>
  <c r="J27"/>
  <c r="H22"/>
  <c r="H28" s="1"/>
  <c r="H29" s="1"/>
  <c r="I23"/>
  <c r="G29"/>
  <c r="J22" l="1"/>
  <c r="J28" s="1"/>
  <c r="J23"/>
  <c r="E29"/>
  <c r="J29" l="1"/>
  <c r="I29"/>
</calcChain>
</file>

<file path=xl/sharedStrings.xml><?xml version="1.0" encoding="utf-8"?>
<sst xmlns="http://schemas.openxmlformats.org/spreadsheetml/2006/main" count="91" uniqueCount="39">
  <si>
    <t>№</t>
  </si>
  <si>
    <t>2012 г.</t>
  </si>
  <si>
    <t>Темп роста к предыдущему году, %</t>
  </si>
  <si>
    <t>Размер начислений на фонд оплаты труда, %</t>
  </si>
  <si>
    <t>в том числе:</t>
  </si>
  <si>
    <t>включая средства, полученные за счет проведения мероприятий по оптимизации, из них:</t>
  </si>
  <si>
    <t>2013 г. факт</t>
  </si>
  <si>
    <t>по Плану мероприятий ("дорожной карте") «Изменения в отраслях социальной сферы, направленные на повышение
эффективности сферы культуры Ярославской области», процент</t>
  </si>
  <si>
    <t>Доля средств от приносящей доход деятельности в фонде заработной платы по работникам учреждений культуры, %</t>
  </si>
  <si>
    <t xml:space="preserve">Фонд оплаты труда с начислениями, тыс..руб. </t>
  </si>
  <si>
    <t>от оптимизации численности персонала, в том числе административно-управленческого персонала, тыс. руб</t>
  </si>
  <si>
    <t>за счет средств консолидированного бюджета МР,  тыс.руб.</t>
  </si>
  <si>
    <t xml:space="preserve">Прирост фонда оплаты труда с начислениями к 2013 г., тыс.руб. </t>
  </si>
  <si>
    <t>от сокращения и оптимизации расходов на содержание учреждений, тыс. руб.</t>
  </si>
  <si>
    <t>2014-2018г.г.</t>
  </si>
  <si>
    <t>от реструктуризации сети, тыс. руб.</t>
  </si>
  <si>
    <t>Итого объем средств , предусмотренный на повышение оплаты труда, тыс. руб. (стр. 15+20)</t>
  </si>
  <si>
    <t>Соотношение объема средств от мероприятий по оптимизации к сумме объема средств, требуемого на повышение оплаты труда (строка 16/ строка 21 * 100%), %</t>
  </si>
  <si>
    <t xml:space="preserve"> Соотношение средней заработной платы  работников учреждений культуры  и средней заработной платы в Ярославской области:</t>
  </si>
  <si>
    <t>за счет средств от приносящей доход деятельности, тыс.руб.</t>
  </si>
  <si>
    <r>
      <t xml:space="preserve">Среднесписочная численность  работников учреждений культуры, </t>
    </r>
    <r>
      <rPr>
        <b/>
        <sz val="10"/>
        <color theme="1"/>
        <rFont val="Times New Roman"/>
        <family val="1"/>
        <charset val="204"/>
      </rPr>
      <t>человек</t>
    </r>
  </si>
  <si>
    <r>
      <t xml:space="preserve">Численность населения МР, </t>
    </r>
    <r>
      <rPr>
        <b/>
        <sz val="10"/>
        <color theme="1"/>
        <rFont val="Times New Roman"/>
        <family val="1"/>
        <charset val="204"/>
      </rPr>
      <t>чел.</t>
    </r>
  </si>
  <si>
    <r>
      <t xml:space="preserve">Средняя заработная плата по субъекту Российской Федерации,  </t>
    </r>
    <r>
      <rPr>
        <b/>
        <sz val="10"/>
        <color theme="1"/>
        <rFont val="Times New Roman"/>
        <family val="1"/>
        <charset val="204"/>
      </rPr>
      <t>рублей</t>
    </r>
  </si>
  <si>
    <r>
      <t xml:space="preserve">Среднемесячная заработная плата работников учреждений культуры МР, </t>
    </r>
    <r>
      <rPr>
        <b/>
        <sz val="10"/>
        <color theme="1"/>
        <rFont val="Times New Roman"/>
        <family val="1"/>
        <charset val="204"/>
      </rPr>
      <t>рублей</t>
    </r>
  </si>
  <si>
    <t>2014 г.факт</t>
  </si>
  <si>
    <t>х</t>
  </si>
  <si>
    <t>по  городу Переславлю-Залесскому</t>
  </si>
  <si>
    <t>Показателями нормативов " дорожной карты" являются :</t>
  </si>
  <si>
    <t>2015г.факт</t>
  </si>
  <si>
    <t>Наименование показателя</t>
  </si>
  <si>
    <t>2017 г.план</t>
  </si>
  <si>
    <t>2018 г.план</t>
  </si>
  <si>
    <t>2016 г.факт</t>
  </si>
  <si>
    <t>*</t>
  </si>
  <si>
    <t>* выделенные показатели имеют ссылку</t>
  </si>
  <si>
    <t xml:space="preserve">Пункт 1. "Среднесписочная численность  работников учреждений культуры, человек". Указан среднегодовой показатель численности работников с учетом перевода с 01.08.2017г. учреждения МУ "Молодежный центр" на код ОКВЭД, не относящийся к сфере деятельности учреждений культуры, и исключения, таким образом, численности работников учреждения из данного показателя. </t>
  </si>
  <si>
    <t xml:space="preserve">Примечание: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Показатели на прогнозный период определяются в соответствии с муниципальными планами мероприятий («дорожными картами») изменений в отраслях социальной сферы, направленных на повышение эффективности сферы культуры (2013-2018 годы).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Отчет за 2013 г. по показателям представляется на основе данных Росстата, в т.ч. ЗП-Культура(т.е. только по учреждениям , зарегистрированным по ОКВЭД "культура".                                                                                                                                                                                                                             - Соотношение  объема   средств от  мероприятий  по оптимизации  к  сумме объема средств,    требуемого  на  повышение оплаты труда за период 2014 - 2018 г.г. должно быть не менее 10%                              </t>
  </si>
  <si>
    <t>Пункт 8."Среднемесячная заработная плата работников учреждений культуры МР, рублей". Плановый показатель на 2017 год - 17 370,22 руб. будет достигнут при условии получения областной субсидии в размере 2 476 813 руб. 11 коп. (эк. ст. 211, 213) из расчёта, что средняя численность работников учреждений культуры в 2017 году составляет 62 человека.</t>
  </si>
  <si>
    <t xml:space="preserve">Приложение к  постановлению Администрации г. Переславля-Залесского   от 18.10.2017 № ПОС.03-1471/17_               
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</si>
</sst>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right" vertical="top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2" fillId="0" borderId="0" xfId="0" applyFont="1" applyFill="1" applyAlignment="1"/>
    <xf numFmtId="0" fontId="8" fillId="0" borderId="0" xfId="0" applyFont="1" applyFill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view="pageBreakPreview" zoomScaleSheetLayoutView="100" workbookViewId="0">
      <selection sqref="A1:J1"/>
    </sheetView>
  </sheetViews>
  <sheetFormatPr defaultRowHeight="15"/>
  <cols>
    <col min="1" max="1" width="8.140625" style="1" customWidth="1"/>
    <col min="2" max="2" width="60.7109375" style="1" customWidth="1"/>
    <col min="3" max="3" width="13" style="33" customWidth="1"/>
    <col min="4" max="4" width="13.28515625" style="33" customWidth="1"/>
    <col min="5" max="5" width="12" style="33" customWidth="1"/>
    <col min="6" max="6" width="12.5703125" style="33" customWidth="1"/>
    <col min="7" max="7" width="12.7109375" style="33" customWidth="1"/>
    <col min="8" max="8" width="16.140625" style="33" customWidth="1"/>
    <col min="9" max="9" width="13.7109375" style="33" customWidth="1"/>
    <col min="10" max="10" width="13.5703125" style="33" customWidth="1"/>
    <col min="11" max="16384" width="9.140625" style="1"/>
  </cols>
  <sheetData>
    <row r="1" spans="1:13" s="33" customFormat="1" ht="15" customHeight="1">
      <c r="A1" s="34" t="s">
        <v>38</v>
      </c>
      <c r="B1" s="34"/>
      <c r="C1" s="34"/>
      <c r="D1" s="34"/>
      <c r="E1" s="34"/>
      <c r="F1" s="34"/>
      <c r="G1" s="34"/>
      <c r="H1" s="34"/>
      <c r="I1" s="34"/>
      <c r="J1" s="34"/>
    </row>
    <row r="2" spans="1:13">
      <c r="A2" s="3"/>
      <c r="B2" s="39" t="s">
        <v>27</v>
      </c>
      <c r="C2" s="39"/>
      <c r="D2" s="39"/>
      <c r="E2" s="39"/>
      <c r="F2" s="39"/>
      <c r="G2" s="39"/>
      <c r="H2" s="39"/>
      <c r="I2" s="39"/>
      <c r="J2" s="39"/>
      <c r="K2" s="39"/>
    </row>
    <row r="3" spans="1:13" ht="15" customHeight="1">
      <c r="A3" s="40" t="s">
        <v>34</v>
      </c>
      <c r="B3" s="40"/>
      <c r="C3" s="40"/>
      <c r="D3" s="40"/>
      <c r="E3" s="40"/>
      <c r="F3" s="40"/>
      <c r="G3" s="40"/>
      <c r="H3" s="40"/>
      <c r="I3" s="40"/>
      <c r="J3" s="40"/>
      <c r="K3" s="3"/>
    </row>
    <row r="4" spans="1:13" ht="1.5" customHeight="1">
      <c r="A4" s="3"/>
      <c r="B4" s="3"/>
      <c r="C4" s="28"/>
      <c r="D4" s="28"/>
      <c r="E4" s="28"/>
      <c r="F4" s="28"/>
      <c r="G4" s="28"/>
      <c r="H4" s="28"/>
      <c r="I4" s="28"/>
      <c r="J4" s="28"/>
      <c r="K4" s="3"/>
    </row>
    <row r="5" spans="1:13">
      <c r="A5" s="4" t="s">
        <v>0</v>
      </c>
      <c r="B5" s="4" t="s">
        <v>29</v>
      </c>
      <c r="C5" s="4" t="s">
        <v>1</v>
      </c>
      <c r="D5" s="4" t="s">
        <v>6</v>
      </c>
      <c r="E5" s="16" t="s">
        <v>24</v>
      </c>
      <c r="F5" s="16" t="s">
        <v>28</v>
      </c>
      <c r="G5" s="16" t="s">
        <v>32</v>
      </c>
      <c r="H5" s="16" t="s">
        <v>30</v>
      </c>
      <c r="I5" s="16" t="s">
        <v>31</v>
      </c>
      <c r="J5" s="16" t="s">
        <v>14</v>
      </c>
      <c r="K5" s="3"/>
    </row>
    <row r="6" spans="1:13">
      <c r="A6" s="4"/>
      <c r="B6" s="4">
        <v>2</v>
      </c>
      <c r="C6" s="4">
        <v>3</v>
      </c>
      <c r="D6" s="4">
        <v>4</v>
      </c>
      <c r="E6" s="4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3"/>
    </row>
    <row r="7" spans="1:13" s="2" customFormat="1" ht="25.5">
      <c r="A7" s="4">
        <v>1</v>
      </c>
      <c r="B7" s="5" t="s">
        <v>20</v>
      </c>
      <c r="C7" s="22" t="s">
        <v>25</v>
      </c>
      <c r="D7" s="6">
        <v>79</v>
      </c>
      <c r="E7" s="6">
        <v>79</v>
      </c>
      <c r="F7" s="7">
        <v>77</v>
      </c>
      <c r="G7" s="7">
        <v>72</v>
      </c>
      <c r="H7" s="24">
        <v>62</v>
      </c>
      <c r="I7" s="7">
        <f>32+12+7</f>
        <v>51</v>
      </c>
      <c r="J7" s="7" t="s">
        <v>25</v>
      </c>
    </row>
    <row r="8" spans="1:13" s="2" customFormat="1" ht="27.75" customHeight="1">
      <c r="A8" s="4">
        <v>2</v>
      </c>
      <c r="B8" s="5" t="s">
        <v>21</v>
      </c>
      <c r="C8" s="6" t="s">
        <v>25</v>
      </c>
      <c r="D8" s="6">
        <v>40930</v>
      </c>
      <c r="E8" s="6">
        <v>40283</v>
      </c>
      <c r="F8" s="7">
        <v>40028</v>
      </c>
      <c r="G8" s="7">
        <v>39464</v>
      </c>
      <c r="H8" s="7">
        <v>39105</v>
      </c>
      <c r="I8" s="7">
        <v>39626</v>
      </c>
      <c r="J8" s="7" t="s">
        <v>25</v>
      </c>
    </row>
    <row r="9" spans="1:13" s="2" customFormat="1" ht="27.75" customHeight="1">
      <c r="A9" s="4">
        <v>3</v>
      </c>
      <c r="B9" s="8" t="s">
        <v>18</v>
      </c>
      <c r="C9" s="23" t="s">
        <v>25</v>
      </c>
      <c r="D9" s="23" t="s">
        <v>25</v>
      </c>
      <c r="E9" s="23" t="s">
        <v>25</v>
      </c>
      <c r="F9" s="27" t="s">
        <v>25</v>
      </c>
      <c r="G9" s="27" t="s">
        <v>25</v>
      </c>
      <c r="H9" s="27" t="s">
        <v>25</v>
      </c>
      <c r="I9" s="27" t="s">
        <v>25</v>
      </c>
      <c r="J9" s="7" t="s">
        <v>25</v>
      </c>
    </row>
    <row r="10" spans="1:13" s="2" customFormat="1" ht="21" customHeight="1">
      <c r="A10" s="4"/>
      <c r="B10" s="5"/>
      <c r="C10" s="9" t="s">
        <v>25</v>
      </c>
      <c r="D10" s="9" t="s">
        <v>25</v>
      </c>
      <c r="E10" s="9" t="s">
        <v>25</v>
      </c>
      <c r="F10" s="17" t="s">
        <v>25</v>
      </c>
      <c r="G10" s="17" t="s">
        <v>25</v>
      </c>
      <c r="H10" s="17" t="s">
        <v>25</v>
      </c>
      <c r="I10" s="17" t="s">
        <v>25</v>
      </c>
      <c r="J10" s="7" t="s">
        <v>25</v>
      </c>
    </row>
    <row r="11" spans="1:13" s="2" customFormat="1" ht="38.25" customHeight="1">
      <c r="A11" s="4">
        <v>4</v>
      </c>
      <c r="B11" s="10" t="s">
        <v>7</v>
      </c>
      <c r="C11" s="9" t="s">
        <v>25</v>
      </c>
      <c r="D11" s="17">
        <v>69.099999999999994</v>
      </c>
      <c r="E11" s="17">
        <v>70.599999999999994</v>
      </c>
      <c r="F11" s="17">
        <v>76.599999999999994</v>
      </c>
      <c r="G11" s="17">
        <v>73.3</v>
      </c>
      <c r="H11" s="17">
        <v>90</v>
      </c>
      <c r="I11" s="17">
        <v>100</v>
      </c>
      <c r="J11" s="7" t="s">
        <v>25</v>
      </c>
    </row>
    <row r="12" spans="1:13" s="2" customFormat="1" ht="27.75" customHeight="1">
      <c r="A12" s="4">
        <v>5</v>
      </c>
      <c r="B12" s="11" t="s">
        <v>26</v>
      </c>
      <c r="C12" s="9">
        <f t="shared" ref="C12" si="0">C15/C13*100</f>
        <v>40.044448834452787</v>
      </c>
      <c r="D12" s="17">
        <f>D15/D13*100</f>
        <v>44.004726890756309</v>
      </c>
      <c r="E12" s="17">
        <f>E15/E13*100</f>
        <v>54.403662790928955</v>
      </c>
      <c r="F12" s="17">
        <f>F15/F13*100</f>
        <v>52.45288723991959</v>
      </c>
      <c r="G12" s="17">
        <f t="shared" ref="G12:I12" si="1">G15/G13*100</f>
        <v>51.286712247905641</v>
      </c>
      <c r="H12" s="17">
        <f>H15/H13*100</f>
        <v>62.957470714451404</v>
      </c>
      <c r="I12" s="17">
        <f t="shared" si="1"/>
        <v>69.954770428146034</v>
      </c>
      <c r="J12" s="7" t="s">
        <v>25</v>
      </c>
      <c r="M12" s="20"/>
    </row>
    <row r="13" spans="1:13" ht="25.5" customHeight="1">
      <c r="A13" s="4">
        <v>6</v>
      </c>
      <c r="B13" s="5" t="s">
        <v>22</v>
      </c>
      <c r="C13" s="9">
        <v>20248</v>
      </c>
      <c r="D13" s="17">
        <v>22848</v>
      </c>
      <c r="E13" s="17">
        <v>25139.3</v>
      </c>
      <c r="F13" s="17">
        <v>24473.200000000001</v>
      </c>
      <c r="G13" s="17">
        <v>25580.7</v>
      </c>
      <c r="H13" s="17">
        <v>27590.400000000001</v>
      </c>
      <c r="I13" s="17">
        <v>29821.599999999999</v>
      </c>
      <c r="J13" s="7" t="s">
        <v>25</v>
      </c>
      <c r="K13" s="3"/>
    </row>
    <row r="14" spans="1:13" ht="22.5" customHeight="1">
      <c r="A14" s="12">
        <v>7</v>
      </c>
      <c r="B14" s="13" t="s">
        <v>2</v>
      </c>
      <c r="C14" s="29" t="s">
        <v>25</v>
      </c>
      <c r="D14" s="17">
        <v>112.8</v>
      </c>
      <c r="E14" s="17">
        <v>110</v>
      </c>
      <c r="F14" s="17">
        <v>97.4</v>
      </c>
      <c r="G14" s="17">
        <v>104.5</v>
      </c>
      <c r="H14" s="17">
        <v>107.9</v>
      </c>
      <c r="I14" s="17">
        <v>108.1</v>
      </c>
      <c r="J14" s="7" t="s">
        <v>25</v>
      </c>
      <c r="K14" s="3"/>
    </row>
    <row r="15" spans="1:13" ht="26.25">
      <c r="A15" s="4">
        <v>8</v>
      </c>
      <c r="B15" s="5" t="s">
        <v>23</v>
      </c>
      <c r="C15" s="9">
        <v>8108.2</v>
      </c>
      <c r="D15" s="17">
        <v>10054.200000000001</v>
      </c>
      <c r="E15" s="18">
        <v>13676.7</v>
      </c>
      <c r="F15" s="18">
        <v>12836.9</v>
      </c>
      <c r="G15" s="18">
        <v>13119.5</v>
      </c>
      <c r="H15" s="25">
        <f>G15*H16/100</f>
        <v>17370.218000000001</v>
      </c>
      <c r="I15" s="18">
        <f>H15*I16/100</f>
        <v>20861.631817999998</v>
      </c>
      <c r="J15" s="7" t="s">
        <v>25</v>
      </c>
      <c r="K15" s="3"/>
    </row>
    <row r="16" spans="1:13" ht="27" customHeight="1">
      <c r="A16" s="4">
        <v>9</v>
      </c>
      <c r="B16" s="5" t="s">
        <v>2</v>
      </c>
      <c r="C16" s="9" t="s">
        <v>25</v>
      </c>
      <c r="D16" s="17">
        <v>124</v>
      </c>
      <c r="E16" s="17">
        <v>136</v>
      </c>
      <c r="F16" s="17">
        <v>93.9</v>
      </c>
      <c r="G16" s="17">
        <v>102.2</v>
      </c>
      <c r="H16" s="17">
        <v>132.4</v>
      </c>
      <c r="I16" s="17">
        <v>120.1</v>
      </c>
      <c r="J16" s="7" t="s">
        <v>25</v>
      </c>
      <c r="K16" s="3"/>
    </row>
    <row r="17" spans="1:11" ht="26.25">
      <c r="A17" s="4">
        <v>10</v>
      </c>
      <c r="B17" s="5" t="s">
        <v>8</v>
      </c>
      <c r="C17" s="9" t="s">
        <v>25</v>
      </c>
      <c r="D17" s="17">
        <v>0.2</v>
      </c>
      <c r="E17" s="17">
        <v>0.2</v>
      </c>
      <c r="F17" s="17">
        <v>0.2</v>
      </c>
      <c r="G17" s="17">
        <v>0.2</v>
      </c>
      <c r="H17" s="21">
        <v>0.2</v>
      </c>
      <c r="I17" s="21">
        <v>0.2</v>
      </c>
      <c r="J17" s="7" t="s">
        <v>25</v>
      </c>
      <c r="K17" s="3"/>
    </row>
    <row r="18" spans="1:11">
      <c r="A18" s="4">
        <v>11</v>
      </c>
      <c r="B18" s="5" t="s">
        <v>3</v>
      </c>
      <c r="C18" s="9">
        <v>30.2</v>
      </c>
      <c r="D18" s="17">
        <v>30.2</v>
      </c>
      <c r="E18" s="17">
        <v>30.2</v>
      </c>
      <c r="F18" s="17">
        <v>30.2</v>
      </c>
      <c r="G18" s="17">
        <v>30.2</v>
      </c>
      <c r="H18" s="17">
        <v>30.2</v>
      </c>
      <c r="I18" s="17">
        <v>30.2</v>
      </c>
      <c r="J18" s="7" t="s">
        <v>25</v>
      </c>
      <c r="K18" s="3"/>
    </row>
    <row r="19" spans="1:11" ht="18.75" customHeight="1">
      <c r="A19" s="14">
        <v>12</v>
      </c>
      <c r="B19" s="5" t="s">
        <v>9</v>
      </c>
      <c r="C19" s="9" t="s">
        <v>25</v>
      </c>
      <c r="D19" s="17">
        <f>D15*D7*1.302*12/1000</f>
        <v>12409.858843200002</v>
      </c>
      <c r="E19" s="17">
        <f t="shared" ref="E19:I19" si="2">E15*E7*1.302*12/1000</f>
        <v>16881.096103200001</v>
      </c>
      <c r="F19" s="17">
        <f t="shared" si="2"/>
        <v>15443.406871199999</v>
      </c>
      <c r="G19" s="17">
        <f t="shared" si="2"/>
        <v>14758.492896000002</v>
      </c>
      <c r="H19" s="17">
        <f t="shared" si="2"/>
        <v>16826.321733984001</v>
      </c>
      <c r="I19" s="17">
        <f t="shared" si="2"/>
        <v>16623.048911746031</v>
      </c>
      <c r="J19" s="17">
        <f>SUM(E19:I19)</f>
        <v>80532.366516130045</v>
      </c>
      <c r="K19" s="3"/>
    </row>
    <row r="20" spans="1:11">
      <c r="A20" s="4">
        <v>13</v>
      </c>
      <c r="B20" s="15" t="s">
        <v>12</v>
      </c>
      <c r="C20" s="30" t="s">
        <v>25</v>
      </c>
      <c r="D20" s="17" t="s">
        <v>25</v>
      </c>
      <c r="E20" s="17">
        <f>E19-D19</f>
        <v>4471.2372599999999</v>
      </c>
      <c r="F20" s="17">
        <f>F19-D19</f>
        <v>3033.5480279999974</v>
      </c>
      <c r="G20" s="17">
        <f>G19-D19</f>
        <v>2348.6340528000001</v>
      </c>
      <c r="H20" s="17">
        <f>H19-D19</f>
        <v>4416.4628907839997</v>
      </c>
      <c r="I20" s="17">
        <f>I19-D19</f>
        <v>4213.1900685460296</v>
      </c>
      <c r="J20" s="17">
        <f>SUM(E20:I20)</f>
        <v>18483.072300130028</v>
      </c>
      <c r="K20" s="3"/>
    </row>
    <row r="21" spans="1:11">
      <c r="A21" s="4">
        <v>14</v>
      </c>
      <c r="B21" s="5" t="s">
        <v>4</v>
      </c>
      <c r="C21" s="31"/>
      <c r="D21" s="32"/>
      <c r="E21" s="32"/>
      <c r="F21" s="32"/>
      <c r="G21" s="32"/>
      <c r="H21" s="32"/>
      <c r="I21" s="32"/>
      <c r="J21" s="17"/>
      <c r="K21" s="3"/>
    </row>
    <row r="22" spans="1:11">
      <c r="A22" s="14">
        <v>15</v>
      </c>
      <c r="B22" s="8" t="s">
        <v>11</v>
      </c>
      <c r="C22" s="9" t="s">
        <v>25</v>
      </c>
      <c r="D22" s="17" t="s">
        <v>25</v>
      </c>
      <c r="E22" s="17">
        <f>E20-E27</f>
        <v>4462.2947854799995</v>
      </c>
      <c r="F22" s="17">
        <f t="shared" ref="F22:J22" si="3">F20-F27</f>
        <v>3027.4809319439973</v>
      </c>
      <c r="G22" s="17">
        <f t="shared" si="3"/>
        <v>2343.9340528000002</v>
      </c>
      <c r="H22" s="17">
        <f t="shared" si="3"/>
        <v>4407.6299650024321</v>
      </c>
      <c r="I22" s="17">
        <f t="shared" si="3"/>
        <v>4204.7636884089379</v>
      </c>
      <c r="J22" s="17">
        <f t="shared" si="3"/>
        <v>18446.10342363537</v>
      </c>
      <c r="K22" s="3"/>
    </row>
    <row r="23" spans="1:11" ht="26.25">
      <c r="A23" s="4">
        <v>16</v>
      </c>
      <c r="B23" s="5" t="s">
        <v>5</v>
      </c>
      <c r="C23" s="9" t="s">
        <v>25</v>
      </c>
      <c r="D23" s="19" t="s">
        <v>25</v>
      </c>
      <c r="E23" s="19">
        <v>0</v>
      </c>
      <c r="F23" s="19">
        <v>401.1</v>
      </c>
      <c r="G23" s="19">
        <v>0</v>
      </c>
      <c r="H23" s="19">
        <v>0</v>
      </c>
      <c r="I23" s="19">
        <f>I24+I25+I26</f>
        <v>0</v>
      </c>
      <c r="J23" s="17">
        <f t="shared" ref="J23:J26" si="4">E23+F23+G23+H23+I23</f>
        <v>401.1</v>
      </c>
      <c r="K23" s="3"/>
    </row>
    <row r="24" spans="1:11">
      <c r="A24" s="4">
        <v>17</v>
      </c>
      <c r="B24" s="5" t="s">
        <v>15</v>
      </c>
      <c r="C24" s="9" t="s">
        <v>25</v>
      </c>
      <c r="D24" s="19" t="s">
        <v>25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7">
        <f t="shared" si="4"/>
        <v>0</v>
      </c>
      <c r="K24" s="3"/>
    </row>
    <row r="25" spans="1:11" ht="26.25">
      <c r="A25" s="4">
        <v>18</v>
      </c>
      <c r="B25" s="5" t="s">
        <v>10</v>
      </c>
      <c r="C25" s="9" t="s">
        <v>25</v>
      </c>
      <c r="D25" s="19" t="s">
        <v>25</v>
      </c>
      <c r="E25" s="19">
        <v>0</v>
      </c>
      <c r="F25" s="19">
        <f>F15*(D7-F7)*12*1.302/1000</f>
        <v>401.1274512</v>
      </c>
      <c r="G25" s="19">
        <v>0</v>
      </c>
      <c r="H25" s="19">
        <v>0</v>
      </c>
      <c r="I25" s="19">
        <v>0</v>
      </c>
      <c r="J25" s="17">
        <f t="shared" si="4"/>
        <v>401.1274512</v>
      </c>
      <c r="K25" s="3"/>
    </row>
    <row r="26" spans="1:11" ht="26.25">
      <c r="A26" s="4">
        <v>19</v>
      </c>
      <c r="B26" s="5" t="s">
        <v>13</v>
      </c>
      <c r="C26" s="9" t="s">
        <v>25</v>
      </c>
      <c r="D26" s="19" t="s">
        <v>25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7">
        <f t="shared" si="4"/>
        <v>0</v>
      </c>
      <c r="K26" s="3"/>
    </row>
    <row r="27" spans="1:11" ht="21" customHeight="1">
      <c r="A27" s="4">
        <v>20</v>
      </c>
      <c r="B27" s="8" t="s">
        <v>19</v>
      </c>
      <c r="C27" s="9" t="s">
        <v>25</v>
      </c>
      <c r="D27" s="19" t="s">
        <v>25</v>
      </c>
      <c r="E27" s="19">
        <f>E19*E17/100-D19*D17/100</f>
        <v>8.9424745199999975</v>
      </c>
      <c r="F27" s="19">
        <f>F19*F17/100-D19*D17/100</f>
        <v>6.0670960559999969</v>
      </c>
      <c r="G27" s="19">
        <v>4.7</v>
      </c>
      <c r="H27" s="19">
        <f>H19*H17/100-D19*D17/100</f>
        <v>8.8329257815680009</v>
      </c>
      <c r="I27" s="19">
        <f>I19*I17/100-D19*D17/100</f>
        <v>8.4263801370920604</v>
      </c>
      <c r="J27" s="17">
        <f>E27+F27+G27+H27+I27</f>
        <v>36.968876494660051</v>
      </c>
      <c r="K27" s="3"/>
    </row>
    <row r="28" spans="1:11" ht="26.25">
      <c r="A28" s="4">
        <v>21</v>
      </c>
      <c r="B28" s="5" t="s">
        <v>16</v>
      </c>
      <c r="C28" s="9" t="s">
        <v>25</v>
      </c>
      <c r="D28" s="19" t="s">
        <v>25</v>
      </c>
      <c r="E28" s="17">
        <f t="shared" ref="E28:G28" si="5">E22+E27</f>
        <v>4471.2372599999999</v>
      </c>
      <c r="F28" s="17">
        <f t="shared" si="5"/>
        <v>3033.5480279999974</v>
      </c>
      <c r="G28" s="17">
        <f t="shared" si="5"/>
        <v>2348.6340528000001</v>
      </c>
      <c r="H28" s="17">
        <f>H22+H27</f>
        <v>4416.4628907839997</v>
      </c>
      <c r="I28" s="17">
        <f>I22+I27</f>
        <v>4213.1900685460296</v>
      </c>
      <c r="J28" s="17">
        <f>J22+J27</f>
        <v>18483.072300130028</v>
      </c>
      <c r="K28" s="3"/>
    </row>
    <row r="29" spans="1:11" ht="53.25" customHeight="1">
      <c r="A29" s="4">
        <v>22</v>
      </c>
      <c r="B29" s="5" t="s">
        <v>17</v>
      </c>
      <c r="C29" s="9" t="s">
        <v>25</v>
      </c>
      <c r="D29" s="30" t="s">
        <v>25</v>
      </c>
      <c r="E29" s="17">
        <f t="shared" ref="E29:J29" si="6">E23/E28*100</f>
        <v>0</v>
      </c>
      <c r="F29" s="17">
        <f>F23/F28*100</f>
        <v>13.222141080273028</v>
      </c>
      <c r="G29" s="17">
        <f t="shared" si="6"/>
        <v>0</v>
      </c>
      <c r="H29" s="17">
        <f t="shared" si="6"/>
        <v>0</v>
      </c>
      <c r="I29" s="17">
        <f t="shared" si="6"/>
        <v>0</v>
      </c>
      <c r="J29" s="17">
        <f t="shared" si="6"/>
        <v>2.1700937673504543</v>
      </c>
      <c r="K29" s="3"/>
    </row>
    <row r="30" spans="1:11" ht="78.75" customHeight="1">
      <c r="A30" s="35" t="s">
        <v>36</v>
      </c>
      <c r="B30" s="35"/>
      <c r="C30" s="35"/>
      <c r="D30" s="35"/>
      <c r="E30" s="35"/>
      <c r="F30" s="35"/>
      <c r="G30" s="35"/>
      <c r="H30" s="35"/>
      <c r="I30" s="35"/>
      <c r="J30" s="36"/>
      <c r="K30" s="3"/>
    </row>
    <row r="31" spans="1:11" ht="27.75" customHeight="1">
      <c r="A31" s="26" t="s">
        <v>33</v>
      </c>
      <c r="B31" s="37" t="s">
        <v>35</v>
      </c>
      <c r="C31" s="37"/>
      <c r="D31" s="37"/>
      <c r="E31" s="37"/>
      <c r="F31" s="37"/>
      <c r="G31" s="37"/>
      <c r="H31" s="37"/>
      <c r="I31" s="37"/>
      <c r="J31" s="37"/>
    </row>
    <row r="32" spans="1:11" ht="9" customHeight="1">
      <c r="A32" s="26"/>
      <c r="B32" s="38"/>
      <c r="C32" s="38"/>
      <c r="D32" s="38"/>
      <c r="E32" s="38"/>
      <c r="F32" s="38"/>
      <c r="G32" s="38"/>
      <c r="H32" s="38"/>
      <c r="I32" s="38"/>
      <c r="J32" s="38"/>
    </row>
    <row r="33" spans="1:10" ht="31.5" customHeight="1">
      <c r="A33" s="26" t="s">
        <v>33</v>
      </c>
      <c r="B33" s="37" t="s">
        <v>37</v>
      </c>
      <c r="C33" s="37"/>
      <c r="D33" s="37"/>
      <c r="E33" s="37"/>
      <c r="F33" s="37"/>
      <c r="G33" s="37"/>
      <c r="H33" s="37"/>
      <c r="I33" s="37"/>
      <c r="J33" s="37"/>
    </row>
  </sheetData>
  <mergeCells count="7">
    <mergeCell ref="A1:J1"/>
    <mergeCell ref="A30:J30"/>
    <mergeCell ref="B31:J31"/>
    <mergeCell ref="B32:J32"/>
    <mergeCell ref="B33:J33"/>
    <mergeCell ref="B2:K2"/>
    <mergeCell ref="A3:J3"/>
  </mergeCells>
  <pageMargins left="0.70866141732283472" right="0.70866141732283472" top="0.59055118110236227" bottom="0.39370078740157483" header="0.31496062992125984" footer="0.31496062992125984"/>
  <pageSetup paperSize="9" scale="68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902_Культура</vt:lpstr>
      <vt:lpstr>'902_Культура'!Область_печати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arhipova</dc:creator>
  <cp:lastModifiedBy>j</cp:lastModifiedBy>
  <cp:lastPrinted>2017-10-18T06:27:27Z</cp:lastPrinted>
  <dcterms:created xsi:type="dcterms:W3CDTF">2014-03-25T05:54:55Z</dcterms:created>
  <dcterms:modified xsi:type="dcterms:W3CDTF">2017-10-19T05:18:11Z</dcterms:modified>
</cp:coreProperties>
</file>