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0" windowWidth="8580" windowHeight="5850" tabRatio="564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F33" i="2"/>
  <c r="F32"/>
  <c r="D10"/>
  <c r="E16"/>
  <c r="G49"/>
  <c r="G22"/>
  <c r="F18"/>
  <c r="G37"/>
  <c r="F11"/>
  <c r="F31"/>
  <c r="F34"/>
  <c r="G39"/>
  <c r="L49"/>
  <c r="L46"/>
  <c r="L44"/>
  <c r="L42"/>
  <c r="L38"/>
  <c r="L39"/>
  <c r="L36"/>
  <c r="L35"/>
  <c r="L37"/>
  <c r="L33"/>
  <c r="L32"/>
  <c r="L31"/>
  <c r="L29"/>
  <c r="L28"/>
  <c r="L27"/>
  <c r="L17"/>
  <c r="L16"/>
  <c r="L19"/>
  <c r="L15"/>
  <c r="L13"/>
  <c r="L12"/>
  <c r="L10"/>
  <c r="L14"/>
  <c r="H48"/>
  <c r="I48"/>
  <c r="J48"/>
  <c r="K48"/>
  <c r="H45"/>
  <c r="I45"/>
  <c r="J45"/>
  <c r="K45"/>
  <c r="H43"/>
  <c r="I43"/>
  <c r="J43"/>
  <c r="K43"/>
  <c r="H41"/>
  <c r="I41"/>
  <c r="J41"/>
  <c r="K41"/>
  <c r="H39"/>
  <c r="I39"/>
  <c r="J39"/>
  <c r="K39"/>
  <c r="H37"/>
  <c r="I37"/>
  <c r="J37"/>
  <c r="K37"/>
  <c r="G34"/>
  <c r="H34"/>
  <c r="I34"/>
  <c r="J34"/>
  <c r="K34"/>
  <c r="H30"/>
  <c r="I30"/>
  <c r="J30"/>
  <c r="K30"/>
  <c r="E26"/>
  <c r="F26"/>
  <c r="G26"/>
  <c r="H26"/>
  <c r="I26"/>
  <c r="J26"/>
  <c r="K26"/>
  <c r="E19"/>
  <c r="F19"/>
  <c r="G19"/>
  <c r="H19"/>
  <c r="I19"/>
  <c r="J19"/>
  <c r="K19"/>
  <c r="E14"/>
  <c r="F14"/>
  <c r="G14"/>
  <c r="H14"/>
  <c r="I14"/>
  <c r="J14"/>
  <c r="K14"/>
  <c r="K50"/>
  <c r="J50"/>
  <c r="L34"/>
  <c r="L51"/>
  <c r="K51"/>
  <c r="J51"/>
  <c r="L47"/>
  <c r="L50"/>
  <c r="L40"/>
  <c r="L30"/>
  <c r="H50"/>
  <c r="H51"/>
  <c r="G50"/>
  <c r="I50"/>
  <c r="I51"/>
  <c r="L25"/>
  <c r="L24"/>
  <c r="L23"/>
  <c r="L22"/>
  <c r="L21"/>
  <c r="L20"/>
  <c r="L18"/>
  <c r="L11"/>
  <c r="D34"/>
  <c r="L26"/>
  <c r="E50"/>
  <c r="F50"/>
  <c r="D50"/>
  <c r="G48"/>
  <c r="E48"/>
  <c r="F48"/>
  <c r="D48"/>
  <c r="E45"/>
  <c r="F45"/>
  <c r="G45"/>
  <c r="D45"/>
  <c r="E43"/>
  <c r="F43"/>
  <c r="G43"/>
  <c r="D43"/>
  <c r="E41"/>
  <c r="F41"/>
  <c r="G41"/>
  <c r="D41"/>
  <c r="E39"/>
  <c r="F39"/>
  <c r="D39"/>
  <c r="E37"/>
  <c r="F37"/>
  <c r="D37"/>
  <c r="E34"/>
  <c r="E30"/>
  <c r="F30"/>
  <c r="G30"/>
  <c r="D30"/>
  <c r="D26"/>
  <c r="D19"/>
  <c r="E51"/>
  <c r="F51"/>
  <c r="G51"/>
  <c r="D14"/>
  <c r="D51"/>
  <c r="L48"/>
  <c r="L45"/>
  <c r="L43"/>
  <c r="L41"/>
</calcChain>
</file>

<file path=xl/sharedStrings.xml><?xml version="1.0" encoding="utf-8"?>
<sst xmlns="http://schemas.openxmlformats.org/spreadsheetml/2006/main" count="84" uniqueCount="73">
  <si>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</si>
  <si>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</si>
  <si>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</si>
  <si>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</si>
  <si>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</si>
  <si>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</si>
  <si>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</si>
  <si>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</si>
  <si>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</si>
  <si>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</si>
  <si>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</si>
  <si>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</si>
  <si>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</si>
  <si>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</si>
  <si>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</si>
  <si>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</si>
  <si>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</si>
  <si>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</si>
  <si>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</si>
  <si>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</si>
  <si>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</si>
  <si>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</si>
  <si>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</si>
  <si>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</si>
  <si>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</si>
  <si>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</si>
  <si>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</si>
  <si>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</si>
  <si>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</si>
  <si>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</si>
  <si>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</si>
  <si>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</si>
  <si>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</si>
  <si>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</si>
  <si>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</si>
  <si>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</si>
  <si>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</si>
  <si>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</si>
  <si>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</si>
  <si>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</si>
  <si>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</si>
  <si>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</si>
  <si>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</si>
  <si>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</si>
  <si>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</si>
  <si>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</si>
  <si>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</si>
  <si>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</si>
  <si>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</si>
  <si>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</si>
  <si>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</si>
  <si>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</si>
  <si>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</si>
  <si>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</si>
  <si>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</si>
  <si>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</si>
  <si>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</si>
  <si>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</si>
  <si>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</si>
  <si>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</si>
  <si>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</si>
  <si>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</si>
  <si>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</si>
  <si>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</si>
  <si>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</si>
  <si>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</si>
  <si>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</si>
  <si>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</si>
  <si>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</si>
  <si>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</si>
  <si>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</si>
  <si>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8</t>
  </si>
  <si>
    <t>от 31.07.2014 № 82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</si>
</sst>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3" fontId="2" fillId="0" borderId="2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3" fontId="2" fillId="0" borderId="10" xfId="0" applyNumberFormat="1" applyFont="1" applyBorder="1" applyAlignment="1">
      <alignment horizontal="center" vertical="center"/>
    </xf>
    <xf numFmtId="43" fontId="2" fillId="0" borderId="11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zoomScale="85" zoomScaleNormal="100" zoomScaleSheetLayoutView="85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A4" sqref="A4:L4"/>
    </sheetView>
  </sheetViews>
  <sheetFormatPr defaultColWidth="8.85546875" defaultRowHeight="12.75"/>
  <cols>
    <col min="1" max="1" width="5.7109375" style="8" customWidth="1"/>
    <col min="2" max="2" width="21" style="8" customWidth="1"/>
    <col min="3" max="3" width="43.28515625" style="8" customWidth="1"/>
    <col min="4" max="4" width="21.5703125" style="11" customWidth="1"/>
    <col min="5" max="5" width="22.42578125" style="8" customWidth="1"/>
    <col min="6" max="6" width="22.5703125" style="8" customWidth="1"/>
    <col min="7" max="7" width="21.42578125" style="8" customWidth="1"/>
    <col min="8" max="8" width="24.28515625" style="8" customWidth="1"/>
    <col min="9" max="11" width="20.28515625" style="8" customWidth="1"/>
    <col min="12" max="12" width="19.7109375" style="8" customWidth="1"/>
    <col min="13" max="16384" width="8.85546875" style="8"/>
  </cols>
  <sheetData>
    <row r="1" spans="1:12">
      <c r="A1" s="26" t="s">
        <v>71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>
      <c r="A2" s="26" t="s">
        <v>55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>
      <c r="A3" s="26" t="s">
        <v>72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33.6" customHeight="1">
      <c r="A4" s="36" t="s">
        <v>58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4.45" customHeight="1">
      <c r="A5" s="13"/>
      <c r="B5" s="13"/>
      <c r="C5" s="13"/>
      <c r="D5" s="14"/>
      <c r="E5" s="14"/>
      <c r="F5" s="14"/>
      <c r="G5" s="14"/>
      <c r="H5" s="14"/>
      <c r="I5" s="14"/>
      <c r="J5" s="14"/>
      <c r="K5" s="14"/>
      <c r="L5" s="14" t="s">
        <v>57</v>
      </c>
    </row>
    <row r="6" spans="1:12" ht="20.45" customHeight="1">
      <c r="A6" s="27" t="s">
        <v>0</v>
      </c>
      <c r="B6" s="27" t="s">
        <v>1</v>
      </c>
      <c r="C6" s="27" t="s">
        <v>2</v>
      </c>
      <c r="D6" s="30" t="s">
        <v>59</v>
      </c>
      <c r="E6" s="31"/>
      <c r="F6" s="31"/>
      <c r="G6" s="31"/>
      <c r="H6" s="31"/>
      <c r="I6" s="31"/>
      <c r="J6" s="31"/>
      <c r="K6" s="32"/>
      <c r="L6" s="23" t="s">
        <v>64</v>
      </c>
    </row>
    <row r="7" spans="1:12" ht="14.45" customHeight="1">
      <c r="A7" s="28"/>
      <c r="B7" s="28"/>
      <c r="C7" s="28"/>
      <c r="D7" s="33"/>
      <c r="E7" s="34"/>
      <c r="F7" s="34"/>
      <c r="G7" s="34"/>
      <c r="H7" s="34"/>
      <c r="I7" s="34"/>
      <c r="J7" s="34"/>
      <c r="K7" s="35"/>
      <c r="L7" s="24"/>
    </row>
    <row r="8" spans="1:12" ht="69.599999999999994" customHeight="1">
      <c r="A8" s="29"/>
      <c r="B8" s="29"/>
      <c r="C8" s="29"/>
      <c r="D8" s="16" t="s">
        <v>60</v>
      </c>
      <c r="E8" s="16" t="s">
        <v>61</v>
      </c>
      <c r="F8" s="16" t="s">
        <v>62</v>
      </c>
      <c r="G8" s="16" t="s">
        <v>63</v>
      </c>
      <c r="H8" s="16" t="s">
        <v>67</v>
      </c>
      <c r="I8" s="16" t="s">
        <v>68</v>
      </c>
      <c r="J8" s="16" t="s">
        <v>69</v>
      </c>
      <c r="K8" s="16" t="s">
        <v>70</v>
      </c>
      <c r="L8" s="25"/>
    </row>
    <row r="9" spans="1:12" ht="12.6" customHeight="1">
      <c r="A9" s="1">
        <v>1</v>
      </c>
      <c r="B9" s="1">
        <v>2</v>
      </c>
      <c r="C9" s="1">
        <v>3</v>
      </c>
      <c r="D9" s="15">
        <v>4</v>
      </c>
      <c r="E9" s="1">
        <v>5</v>
      </c>
      <c r="F9" s="15">
        <v>6</v>
      </c>
      <c r="G9" s="1">
        <v>7</v>
      </c>
      <c r="H9" s="15">
        <v>8</v>
      </c>
      <c r="I9" s="1">
        <v>9</v>
      </c>
      <c r="J9" s="15">
        <v>10</v>
      </c>
      <c r="K9" s="1">
        <v>11</v>
      </c>
      <c r="L9" s="15">
        <v>12</v>
      </c>
    </row>
    <row r="10" spans="1:12" ht="46.15" customHeight="1">
      <c r="A10" s="21" t="s">
        <v>3</v>
      </c>
      <c r="B10" s="22" t="s">
        <v>4</v>
      </c>
      <c r="C10" s="2" t="s">
        <v>5</v>
      </c>
      <c r="D10" s="3">
        <f>595738281.28-1178736</f>
        <v>594559545.27999997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>SUM(D10:K10)</f>
        <v>594559545.27999997</v>
      </c>
    </row>
    <row r="11" spans="1:12" ht="13.9" customHeight="1">
      <c r="A11" s="21"/>
      <c r="B11" s="22"/>
      <c r="C11" s="2" t="s">
        <v>6</v>
      </c>
      <c r="D11" s="3"/>
      <c r="E11" s="3"/>
      <c r="F11" s="3">
        <f>17000+10948786</f>
        <v>10965786</v>
      </c>
      <c r="G11" s="3"/>
      <c r="H11" s="3"/>
      <c r="I11" s="3"/>
      <c r="J11" s="3"/>
      <c r="K11" s="3"/>
      <c r="L11" s="3">
        <f>SUM(D11:I11)</f>
        <v>10965786</v>
      </c>
    </row>
    <row r="12" spans="1:12" ht="49.15" customHeight="1">
      <c r="A12" s="21"/>
      <c r="B12" s="22"/>
      <c r="C12" s="2" t="s">
        <v>7</v>
      </c>
      <c r="D12" s="3">
        <v>253000</v>
      </c>
      <c r="E12" s="3">
        <v>0</v>
      </c>
      <c r="F12" s="3">
        <v>353000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f>SUM(D12:K12)</f>
        <v>606000</v>
      </c>
    </row>
    <row r="13" spans="1:12" ht="28.9" customHeight="1">
      <c r="A13" s="21"/>
      <c r="B13" s="22"/>
      <c r="C13" s="2" t="s">
        <v>8</v>
      </c>
      <c r="D13" s="3">
        <v>1500000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f>SUM(D13:K13)</f>
        <v>1500000</v>
      </c>
    </row>
    <row r="14" spans="1:12" ht="16.899999999999999" customHeight="1">
      <c r="A14" s="18" t="s">
        <v>9</v>
      </c>
      <c r="B14" s="19"/>
      <c r="C14" s="20"/>
      <c r="D14" s="4">
        <f>SUM(D10:D13)</f>
        <v>596312545.27999997</v>
      </c>
      <c r="E14" s="4">
        <f t="shared" ref="E14:K14" si="0">SUM(E10:E13)</f>
        <v>0</v>
      </c>
      <c r="F14" s="4">
        <f t="shared" si="0"/>
        <v>11318786</v>
      </c>
      <c r="G14" s="4">
        <f t="shared" si="0"/>
        <v>0</v>
      </c>
      <c r="H14" s="4">
        <f t="shared" si="0"/>
        <v>0</v>
      </c>
      <c r="I14" s="4">
        <f t="shared" si="0"/>
        <v>0</v>
      </c>
      <c r="J14" s="4">
        <f t="shared" si="0"/>
        <v>0</v>
      </c>
      <c r="K14" s="4">
        <f t="shared" si="0"/>
        <v>0</v>
      </c>
      <c r="L14" s="4">
        <f>SUM(L10:L13)</f>
        <v>607631331.27999997</v>
      </c>
    </row>
    <row r="15" spans="1:12" ht="35.450000000000003" customHeight="1">
      <c r="A15" s="21" t="s">
        <v>10</v>
      </c>
      <c r="B15" s="22" t="s">
        <v>11</v>
      </c>
      <c r="C15" s="2" t="s">
        <v>65</v>
      </c>
      <c r="D15" s="3">
        <v>118000</v>
      </c>
      <c r="E15" s="3">
        <v>214804971</v>
      </c>
      <c r="F15" s="3">
        <v>12000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SUM(D15:K15)</f>
        <v>214934971</v>
      </c>
    </row>
    <row r="16" spans="1:12" ht="29.45" customHeight="1">
      <c r="A16" s="21"/>
      <c r="B16" s="22"/>
      <c r="C16" s="2" t="s">
        <v>12</v>
      </c>
      <c r="D16" s="3">
        <v>0</v>
      </c>
      <c r="E16" s="3">
        <f>240000+566000</f>
        <v>806000</v>
      </c>
      <c r="F16" s="3">
        <v>76439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>SUM(D16:K16)</f>
        <v>882439</v>
      </c>
    </row>
    <row r="17" spans="1:12" ht="41.45" customHeight="1">
      <c r="A17" s="21"/>
      <c r="B17" s="22"/>
      <c r="C17" s="2" t="s">
        <v>13</v>
      </c>
      <c r="D17" s="3">
        <v>7872248</v>
      </c>
      <c r="E17" s="3">
        <v>0</v>
      </c>
      <c r="F17" s="3">
        <v>85752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>SUM(D17:K17)</f>
        <v>7958000</v>
      </c>
    </row>
    <row r="18" spans="1:12" ht="15" customHeight="1">
      <c r="A18" s="21"/>
      <c r="B18" s="22"/>
      <c r="C18" s="2" t="s">
        <v>14</v>
      </c>
      <c r="D18" s="3">
        <v>138496</v>
      </c>
      <c r="E18" s="3">
        <v>565000</v>
      </c>
      <c r="F18" s="3">
        <f>771000+1031200</f>
        <v>1802200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f>SUM(D18:I18)</f>
        <v>2505696</v>
      </c>
    </row>
    <row r="19" spans="1:12" ht="15.6" customHeight="1">
      <c r="A19" s="18" t="s">
        <v>9</v>
      </c>
      <c r="B19" s="19"/>
      <c r="C19" s="20"/>
      <c r="D19" s="4">
        <f>SUM(D15:D18)</f>
        <v>8128744</v>
      </c>
      <c r="E19" s="4">
        <f t="shared" ref="E19:K19" si="1">SUM(E15:E18)</f>
        <v>216175971</v>
      </c>
      <c r="F19" s="4">
        <f t="shared" si="1"/>
        <v>1976391</v>
      </c>
      <c r="G19" s="4">
        <f t="shared" si="1"/>
        <v>0</v>
      </c>
      <c r="H19" s="4">
        <f t="shared" si="1"/>
        <v>0</v>
      </c>
      <c r="I19" s="4">
        <f t="shared" si="1"/>
        <v>0</v>
      </c>
      <c r="J19" s="4">
        <f t="shared" si="1"/>
        <v>0</v>
      </c>
      <c r="K19" s="4">
        <f t="shared" si="1"/>
        <v>0</v>
      </c>
      <c r="L19" s="4">
        <f>SUM(L15:L18)</f>
        <v>226281106</v>
      </c>
    </row>
    <row r="20" spans="1:12" ht="40.15" customHeight="1">
      <c r="A20" s="21" t="s">
        <v>15</v>
      </c>
      <c r="B20" s="22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>
        <v>0</v>
      </c>
      <c r="I20" s="3">
        <v>0</v>
      </c>
      <c r="J20" s="3">
        <v>0</v>
      </c>
      <c r="K20" s="3">
        <v>0</v>
      </c>
      <c r="L20" s="3">
        <f t="shared" ref="L20:L25" si="2">SUM(D20:I20)</f>
        <v>96000</v>
      </c>
    </row>
    <row r="21" spans="1:12" ht="57" customHeight="1">
      <c r="A21" s="21"/>
      <c r="B21" s="22"/>
      <c r="C21" s="2" t="s">
        <v>18</v>
      </c>
      <c r="D21" s="3">
        <v>0</v>
      </c>
      <c r="E21" s="3">
        <v>0</v>
      </c>
      <c r="F21" s="3">
        <v>0</v>
      </c>
      <c r="G21" s="3">
        <v>4400000</v>
      </c>
      <c r="H21" s="3">
        <v>0</v>
      </c>
      <c r="I21" s="3">
        <v>0</v>
      </c>
      <c r="J21" s="3">
        <v>0</v>
      </c>
      <c r="K21" s="3">
        <v>0</v>
      </c>
      <c r="L21" s="3">
        <f t="shared" si="2"/>
        <v>4400000</v>
      </c>
    </row>
    <row r="22" spans="1:12" ht="71.45" customHeight="1">
      <c r="A22" s="21"/>
      <c r="B22" s="22"/>
      <c r="C22" s="2" t="s">
        <v>19</v>
      </c>
      <c r="D22" s="3">
        <v>0</v>
      </c>
      <c r="E22" s="3">
        <v>0</v>
      </c>
      <c r="F22" s="3">
        <v>0</v>
      </c>
      <c r="G22" s="3">
        <f>1519258+1407000</f>
        <v>2926258</v>
      </c>
      <c r="H22" s="3">
        <v>0</v>
      </c>
      <c r="I22" s="3">
        <v>0</v>
      </c>
      <c r="J22" s="3">
        <v>0</v>
      </c>
      <c r="K22" s="3">
        <v>0</v>
      </c>
      <c r="L22" s="3">
        <f t="shared" si="2"/>
        <v>2926258</v>
      </c>
    </row>
    <row r="23" spans="1:12" ht="59.45" customHeight="1">
      <c r="A23" s="21"/>
      <c r="B23" s="22"/>
      <c r="C23" s="1" t="s">
        <v>20</v>
      </c>
      <c r="D23" s="3">
        <v>0</v>
      </c>
      <c r="E23" s="3">
        <v>0</v>
      </c>
      <c r="F23" s="3">
        <v>0</v>
      </c>
      <c r="G23" s="3">
        <v>7107117</v>
      </c>
      <c r="H23" s="3">
        <v>0</v>
      </c>
      <c r="I23" s="3">
        <v>0</v>
      </c>
      <c r="J23" s="3">
        <v>0</v>
      </c>
      <c r="K23" s="3">
        <v>0</v>
      </c>
      <c r="L23" s="3">
        <f t="shared" si="2"/>
        <v>7107117</v>
      </c>
    </row>
    <row r="24" spans="1:12" ht="53.45" customHeight="1">
      <c r="A24" s="21"/>
      <c r="B24" s="22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>
        <v>0</v>
      </c>
      <c r="I24" s="3">
        <v>0</v>
      </c>
      <c r="J24" s="3">
        <v>0</v>
      </c>
      <c r="K24" s="3">
        <v>0</v>
      </c>
      <c r="L24" s="3">
        <f t="shared" si="2"/>
        <v>660000</v>
      </c>
    </row>
    <row r="25" spans="1:12" ht="61.15" customHeight="1">
      <c r="A25" s="21"/>
      <c r="B25" s="22"/>
      <c r="C25" s="2" t="s">
        <v>22</v>
      </c>
      <c r="D25" s="3">
        <v>0</v>
      </c>
      <c r="E25" s="3">
        <v>0</v>
      </c>
      <c r="F25" s="3">
        <v>0</v>
      </c>
      <c r="G25" s="3">
        <v>194990095.00999999</v>
      </c>
      <c r="H25" s="3">
        <v>0</v>
      </c>
      <c r="I25" s="3">
        <v>0</v>
      </c>
      <c r="J25" s="3">
        <v>0</v>
      </c>
      <c r="K25" s="3">
        <v>0</v>
      </c>
      <c r="L25" s="3">
        <f t="shared" si="2"/>
        <v>194990095.00999999</v>
      </c>
    </row>
    <row r="26" spans="1:12" ht="16.149999999999999" customHeight="1">
      <c r="A26" s="18" t="s">
        <v>9</v>
      </c>
      <c r="B26" s="19"/>
      <c r="C26" s="20"/>
      <c r="D26" s="4">
        <f>SUM(D20:D25)</f>
        <v>0</v>
      </c>
      <c r="E26" s="4">
        <f t="shared" ref="E26:K26" si="3">SUM(E20:E25)</f>
        <v>0</v>
      </c>
      <c r="F26" s="4">
        <f t="shared" si="3"/>
        <v>0</v>
      </c>
      <c r="G26" s="4">
        <f t="shared" si="3"/>
        <v>210179470.00999999</v>
      </c>
      <c r="H26" s="4">
        <f t="shared" si="3"/>
        <v>0</v>
      </c>
      <c r="I26" s="4">
        <f t="shared" si="3"/>
        <v>0</v>
      </c>
      <c r="J26" s="4">
        <f t="shared" si="3"/>
        <v>0</v>
      </c>
      <c r="K26" s="4">
        <f t="shared" si="3"/>
        <v>0</v>
      </c>
      <c r="L26" s="4">
        <f>SUM(L20:L25)</f>
        <v>210179470.00999999</v>
      </c>
    </row>
    <row r="27" spans="1:12" ht="38.450000000000003" customHeight="1">
      <c r="A27" s="21" t="s">
        <v>23</v>
      </c>
      <c r="B27" s="22" t="s">
        <v>24</v>
      </c>
      <c r="C27" s="2" t="s">
        <v>25</v>
      </c>
      <c r="D27" s="3">
        <v>1584000</v>
      </c>
      <c r="E27" s="3">
        <v>0</v>
      </c>
      <c r="F27" s="3">
        <v>68000</v>
      </c>
      <c r="G27" s="3">
        <v>363860</v>
      </c>
      <c r="H27" s="3">
        <v>0</v>
      </c>
      <c r="I27" s="3">
        <v>0</v>
      </c>
      <c r="J27" s="3">
        <v>0</v>
      </c>
      <c r="K27" s="3">
        <v>0</v>
      </c>
      <c r="L27" s="3">
        <f>SUM(D27:K27)</f>
        <v>2015860</v>
      </c>
    </row>
    <row r="28" spans="1:12" ht="57.6" customHeight="1">
      <c r="A28" s="21"/>
      <c r="B28" s="22"/>
      <c r="C28" s="2" t="s">
        <v>26</v>
      </c>
      <c r="D28" s="3">
        <v>204000</v>
      </c>
      <c r="E28" s="3">
        <v>0</v>
      </c>
      <c r="F28" s="3">
        <v>46000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>SUM(D28:K28)</f>
        <v>250000</v>
      </c>
    </row>
    <row r="29" spans="1:12" ht="40.9" customHeight="1">
      <c r="A29" s="21"/>
      <c r="B29" s="22"/>
      <c r="C29" s="2" t="s">
        <v>27</v>
      </c>
      <c r="D29" s="3">
        <v>251000</v>
      </c>
      <c r="E29" s="3">
        <v>0</v>
      </c>
      <c r="F29" s="3">
        <v>60000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f>SUM(D29:K29)</f>
        <v>311000</v>
      </c>
    </row>
    <row r="30" spans="1:12" ht="15" customHeight="1">
      <c r="A30" s="18" t="s">
        <v>9</v>
      </c>
      <c r="B30" s="19"/>
      <c r="C30" s="20"/>
      <c r="D30" s="4">
        <f>SUM(D27:D29)</f>
        <v>2039000</v>
      </c>
      <c r="E30" s="4">
        <f t="shared" ref="E30:L30" si="4">SUM(E27:E29)</f>
        <v>0</v>
      </c>
      <c r="F30" s="4">
        <f t="shared" si="4"/>
        <v>174000</v>
      </c>
      <c r="G30" s="4">
        <f t="shared" si="4"/>
        <v>363860</v>
      </c>
      <c r="H30" s="4">
        <f t="shared" si="4"/>
        <v>0</v>
      </c>
      <c r="I30" s="4">
        <f t="shared" si="4"/>
        <v>0</v>
      </c>
      <c r="J30" s="4">
        <f t="shared" si="4"/>
        <v>0</v>
      </c>
      <c r="K30" s="4">
        <f t="shared" si="4"/>
        <v>0</v>
      </c>
      <c r="L30" s="4">
        <f t="shared" si="4"/>
        <v>2576860</v>
      </c>
    </row>
    <row r="31" spans="1:12" ht="25.9" customHeight="1">
      <c r="A31" s="27" t="s">
        <v>28</v>
      </c>
      <c r="B31" s="37" t="s">
        <v>56</v>
      </c>
      <c r="C31" s="2" t="s">
        <v>29</v>
      </c>
      <c r="D31" s="3">
        <v>0</v>
      </c>
      <c r="E31" s="3">
        <v>0</v>
      </c>
      <c r="F31" s="3">
        <f>76975+3494900</f>
        <v>3571875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SUM(D31:K31)</f>
        <v>3571875</v>
      </c>
    </row>
    <row r="32" spans="1:12" ht="31.15" customHeight="1">
      <c r="A32" s="28"/>
      <c r="B32" s="38"/>
      <c r="C32" s="2" t="s">
        <v>66</v>
      </c>
      <c r="D32" s="3">
        <v>0</v>
      </c>
      <c r="E32" s="3">
        <v>0</v>
      </c>
      <c r="F32" s="3">
        <f>79174945.25-10964742.25+74200</f>
        <v>68284403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SUM(D32:K32)</f>
        <v>68284403</v>
      </c>
    </row>
    <row r="33" spans="1:12" ht="33" customHeight="1">
      <c r="A33" s="28"/>
      <c r="B33" s="38"/>
      <c r="C33" s="5" t="s">
        <v>30</v>
      </c>
      <c r="D33" s="3">
        <v>410000</v>
      </c>
      <c r="E33" s="3">
        <v>0</v>
      </c>
      <c r="F33" s="3">
        <f>74200+44803002.96+10964742.25+1178736-74200</f>
        <v>56946481.210000001</v>
      </c>
      <c r="G33" s="3">
        <v>0</v>
      </c>
      <c r="H33" s="3">
        <v>15000000</v>
      </c>
      <c r="I33" s="3">
        <v>0</v>
      </c>
      <c r="J33" s="3">
        <v>0</v>
      </c>
      <c r="K33" s="3">
        <v>0</v>
      </c>
      <c r="L33" s="3">
        <f>SUM(D33:K33)</f>
        <v>72356481.210000008</v>
      </c>
    </row>
    <row r="34" spans="1:12" ht="15" customHeight="1">
      <c r="A34" s="18" t="s">
        <v>9</v>
      </c>
      <c r="B34" s="19"/>
      <c r="C34" s="20"/>
      <c r="D34" s="4">
        <f>SUM(D31:D33)</f>
        <v>410000</v>
      </c>
      <c r="E34" s="4">
        <f t="shared" ref="E34:K34" si="5">SUM(E31:E33)</f>
        <v>0</v>
      </c>
      <c r="F34" s="4">
        <f>SUM(F31:F33)</f>
        <v>128802759.21000001</v>
      </c>
      <c r="G34" s="4">
        <f t="shared" si="5"/>
        <v>0</v>
      </c>
      <c r="H34" s="4">
        <f t="shared" si="5"/>
        <v>15000000</v>
      </c>
      <c r="I34" s="4">
        <f t="shared" si="5"/>
        <v>0</v>
      </c>
      <c r="J34" s="4">
        <f t="shared" si="5"/>
        <v>0</v>
      </c>
      <c r="K34" s="4">
        <f t="shared" si="5"/>
        <v>0</v>
      </c>
      <c r="L34" s="4">
        <f>SUM(L31:L33)</f>
        <v>144212759.21000001</v>
      </c>
    </row>
    <row r="35" spans="1:12" ht="45.6" customHeight="1">
      <c r="A35" s="21" t="s">
        <v>31</v>
      </c>
      <c r="B35" s="22" t="s">
        <v>32</v>
      </c>
      <c r="C35" s="2" t="s">
        <v>33</v>
      </c>
      <c r="D35" s="3">
        <v>0</v>
      </c>
      <c r="E35" s="3">
        <v>0</v>
      </c>
      <c r="F35" s="3">
        <v>0</v>
      </c>
      <c r="G35" s="3">
        <v>5810078.4500000002</v>
      </c>
      <c r="H35" s="3">
        <v>0</v>
      </c>
      <c r="I35" s="3">
        <v>0</v>
      </c>
      <c r="J35" s="3">
        <v>0</v>
      </c>
      <c r="K35" s="3">
        <v>0</v>
      </c>
      <c r="L35" s="3">
        <f>SUM(D35:K35)</f>
        <v>5810078.4500000002</v>
      </c>
    </row>
    <row r="36" spans="1:12" ht="40.9" customHeight="1">
      <c r="A36" s="21"/>
      <c r="B36" s="22"/>
      <c r="C36" s="2" t="s">
        <v>34</v>
      </c>
      <c r="D36" s="3">
        <v>0</v>
      </c>
      <c r="E36" s="3">
        <v>0</v>
      </c>
      <c r="F36" s="3">
        <v>0</v>
      </c>
      <c r="G36" s="3">
        <v>7486688.8499999996</v>
      </c>
      <c r="H36" s="3">
        <v>0</v>
      </c>
      <c r="I36" s="3">
        <v>0</v>
      </c>
      <c r="J36" s="3">
        <v>0</v>
      </c>
      <c r="K36" s="3">
        <v>0</v>
      </c>
      <c r="L36" s="3">
        <f>SUM(D36:K36)</f>
        <v>7486688.8499999996</v>
      </c>
    </row>
    <row r="37" spans="1:12" ht="14.45" customHeight="1">
      <c r="A37" s="18" t="s">
        <v>9</v>
      </c>
      <c r="B37" s="19"/>
      <c r="C37" s="20"/>
      <c r="D37" s="4">
        <f t="shared" ref="D37:L37" si="6">SUM(D35:D36)</f>
        <v>0</v>
      </c>
      <c r="E37" s="4">
        <f t="shared" si="6"/>
        <v>0</v>
      </c>
      <c r="F37" s="4">
        <f t="shared" si="6"/>
        <v>0</v>
      </c>
      <c r="G37" s="4">
        <f t="shared" si="6"/>
        <v>13296767.300000001</v>
      </c>
      <c r="H37" s="4">
        <f t="shared" si="6"/>
        <v>0</v>
      </c>
      <c r="I37" s="4">
        <f t="shared" si="6"/>
        <v>0</v>
      </c>
      <c r="J37" s="4">
        <f t="shared" si="6"/>
        <v>0</v>
      </c>
      <c r="K37" s="4">
        <f t="shared" si="6"/>
        <v>0</v>
      </c>
      <c r="L37" s="4">
        <f t="shared" si="6"/>
        <v>13296767.300000001</v>
      </c>
    </row>
    <row r="38" spans="1:12" ht="45.6" customHeight="1">
      <c r="A38" s="5" t="s">
        <v>35</v>
      </c>
      <c r="B38" s="5" t="s">
        <v>36</v>
      </c>
      <c r="C38" s="5" t="s">
        <v>37</v>
      </c>
      <c r="D38" s="3">
        <v>0</v>
      </c>
      <c r="E38" s="3">
        <v>0</v>
      </c>
      <c r="F38" s="3">
        <v>0</v>
      </c>
      <c r="G38" s="3">
        <v>107352476.86</v>
      </c>
      <c r="H38" s="3">
        <v>0</v>
      </c>
      <c r="I38" s="3">
        <v>0</v>
      </c>
      <c r="J38" s="3">
        <v>0</v>
      </c>
      <c r="K38" s="3">
        <v>0</v>
      </c>
      <c r="L38" s="3">
        <f>SUM(D38:K38)</f>
        <v>107352476.86</v>
      </c>
    </row>
    <row r="39" spans="1:12" ht="13.9" customHeight="1">
      <c r="A39" s="18" t="s">
        <v>9</v>
      </c>
      <c r="B39" s="19"/>
      <c r="C39" s="20"/>
      <c r="D39" s="4">
        <f>SUM(D38)</f>
        <v>0</v>
      </c>
      <c r="E39" s="4">
        <f>SUM(E38)</f>
        <v>0</v>
      </c>
      <c r="F39" s="4">
        <f>SUM(F38)</f>
        <v>0</v>
      </c>
      <c r="G39" s="4">
        <f>SUM(G38)</f>
        <v>107352476.86</v>
      </c>
      <c r="H39" s="4">
        <f>SUM(H36)</f>
        <v>0</v>
      </c>
      <c r="I39" s="4">
        <f>SUM(I36)</f>
        <v>0</v>
      </c>
      <c r="J39" s="4">
        <f>SUM(J36)</f>
        <v>0</v>
      </c>
      <c r="K39" s="4">
        <f>SUM(K36)</f>
        <v>0</v>
      </c>
      <c r="L39" s="4">
        <f>L38</f>
        <v>107352476.86</v>
      </c>
    </row>
    <row r="40" spans="1:12" ht="57" customHeight="1">
      <c r="A40" s="5" t="s">
        <v>38</v>
      </c>
      <c r="B40" s="5" t="s">
        <v>39</v>
      </c>
      <c r="C40" s="5" t="s">
        <v>40</v>
      </c>
      <c r="D40" s="3">
        <v>0</v>
      </c>
      <c r="E40" s="3">
        <v>0</v>
      </c>
      <c r="F40" s="3">
        <v>0</v>
      </c>
      <c r="G40" s="3">
        <v>1000000</v>
      </c>
      <c r="H40" s="3">
        <v>0</v>
      </c>
      <c r="I40" s="3"/>
      <c r="J40" s="3"/>
      <c r="K40" s="3"/>
      <c r="L40" s="3">
        <f>SUM(D40:I40)</f>
        <v>1000000</v>
      </c>
    </row>
    <row r="41" spans="1:12" ht="15.6" customHeight="1">
      <c r="A41" s="18" t="s">
        <v>9</v>
      </c>
      <c r="B41" s="19"/>
      <c r="C41" s="20"/>
      <c r="D41" s="4">
        <f>SUM(D40)</f>
        <v>0</v>
      </c>
      <c r="E41" s="4">
        <f t="shared" ref="E41:K41" si="7">SUM(E40)</f>
        <v>0</v>
      </c>
      <c r="F41" s="4">
        <f t="shared" si="7"/>
        <v>0</v>
      </c>
      <c r="G41" s="4">
        <f t="shared" si="7"/>
        <v>1000000</v>
      </c>
      <c r="H41" s="4">
        <f t="shared" si="7"/>
        <v>0</v>
      </c>
      <c r="I41" s="4">
        <f t="shared" si="7"/>
        <v>0</v>
      </c>
      <c r="J41" s="4">
        <f t="shared" si="7"/>
        <v>0</v>
      </c>
      <c r="K41" s="4">
        <f t="shared" si="7"/>
        <v>0</v>
      </c>
      <c r="L41" s="4">
        <f>L40</f>
        <v>1000000</v>
      </c>
    </row>
    <row r="42" spans="1:12" ht="33" customHeight="1">
      <c r="A42" s="5" t="s">
        <v>41</v>
      </c>
      <c r="B42" s="5" t="s">
        <v>42</v>
      </c>
      <c r="C42" s="5" t="s">
        <v>43</v>
      </c>
      <c r="D42" s="3">
        <v>3518869.51</v>
      </c>
      <c r="E42" s="3">
        <v>0</v>
      </c>
      <c r="F42" s="3">
        <v>635007.28</v>
      </c>
      <c r="G42" s="3">
        <v>1253544.4099999999</v>
      </c>
      <c r="H42" s="3">
        <v>0</v>
      </c>
      <c r="I42" s="3">
        <v>0</v>
      </c>
      <c r="J42" s="3">
        <v>0</v>
      </c>
      <c r="K42" s="3">
        <v>0</v>
      </c>
      <c r="L42" s="3">
        <f>SUM(D42:K42)</f>
        <v>5407421.2000000002</v>
      </c>
    </row>
    <row r="43" spans="1:12" ht="15" customHeight="1">
      <c r="A43" s="18" t="s">
        <v>9</v>
      </c>
      <c r="B43" s="19"/>
      <c r="C43" s="20"/>
      <c r="D43" s="4">
        <f>SUM(D42)</f>
        <v>3518869.51</v>
      </c>
      <c r="E43" s="4">
        <f t="shared" ref="E43:K43" si="8">SUM(E42)</f>
        <v>0</v>
      </c>
      <c r="F43" s="4">
        <f t="shared" si="8"/>
        <v>635007.28</v>
      </c>
      <c r="G43" s="4">
        <f t="shared" si="8"/>
        <v>1253544.4099999999</v>
      </c>
      <c r="H43" s="4">
        <f t="shared" si="8"/>
        <v>0</v>
      </c>
      <c r="I43" s="4">
        <f t="shared" si="8"/>
        <v>0</v>
      </c>
      <c r="J43" s="4">
        <f t="shared" si="8"/>
        <v>0</v>
      </c>
      <c r="K43" s="4">
        <f t="shared" si="8"/>
        <v>0</v>
      </c>
      <c r="L43" s="4">
        <f>L42</f>
        <v>5407421.2000000002</v>
      </c>
    </row>
    <row r="44" spans="1:12" ht="45" customHeight="1">
      <c r="A44" s="5" t="s">
        <v>44</v>
      </c>
      <c r="B44" s="5" t="s">
        <v>45</v>
      </c>
      <c r="C44" s="5" t="s">
        <v>46</v>
      </c>
      <c r="D44" s="3">
        <v>0</v>
      </c>
      <c r="E44" s="3">
        <v>0</v>
      </c>
      <c r="F44" s="3">
        <v>0</v>
      </c>
      <c r="G44" s="3">
        <v>1277006</v>
      </c>
      <c r="H44" s="3">
        <v>0</v>
      </c>
      <c r="I44" s="3">
        <v>0</v>
      </c>
      <c r="J44" s="3">
        <v>0</v>
      </c>
      <c r="K44" s="3">
        <v>0</v>
      </c>
      <c r="L44" s="3">
        <f>SUM(D44:K44)</f>
        <v>1277006</v>
      </c>
    </row>
    <row r="45" spans="1:12" ht="14.45" customHeight="1">
      <c r="A45" s="18" t="s">
        <v>9</v>
      </c>
      <c r="B45" s="19"/>
      <c r="C45" s="20"/>
      <c r="D45" s="4">
        <f>SUM(D44)</f>
        <v>0</v>
      </c>
      <c r="E45" s="4">
        <f t="shared" ref="E45:K45" si="9">SUM(E44)</f>
        <v>0</v>
      </c>
      <c r="F45" s="4">
        <f t="shared" si="9"/>
        <v>0</v>
      </c>
      <c r="G45" s="4">
        <f t="shared" si="9"/>
        <v>1277006</v>
      </c>
      <c r="H45" s="4">
        <f t="shared" si="9"/>
        <v>0</v>
      </c>
      <c r="I45" s="4">
        <f t="shared" si="9"/>
        <v>0</v>
      </c>
      <c r="J45" s="4">
        <f t="shared" si="9"/>
        <v>0</v>
      </c>
      <c r="K45" s="4">
        <f t="shared" si="9"/>
        <v>0</v>
      </c>
      <c r="L45" s="4">
        <f>L44</f>
        <v>1277006</v>
      </c>
    </row>
    <row r="46" spans="1:12" ht="43.15" customHeight="1">
      <c r="A46" s="21" t="s">
        <v>47</v>
      </c>
      <c r="B46" s="22" t="s">
        <v>48</v>
      </c>
      <c r="C46" s="2" t="s">
        <v>49</v>
      </c>
      <c r="D46" s="3">
        <v>511000</v>
      </c>
      <c r="E46" s="3">
        <v>0</v>
      </c>
      <c r="F46" s="3">
        <v>154400</v>
      </c>
      <c r="G46" s="3">
        <v>213600</v>
      </c>
      <c r="H46" s="3">
        <v>0</v>
      </c>
      <c r="I46" s="3">
        <v>0</v>
      </c>
      <c r="J46" s="3">
        <v>0</v>
      </c>
      <c r="K46" s="3">
        <v>0</v>
      </c>
      <c r="L46" s="3">
        <f>SUM(D46:K46)</f>
        <v>879000</v>
      </c>
    </row>
    <row r="47" spans="1:12" s="9" customFormat="1" ht="45.6" customHeight="1">
      <c r="A47" s="21"/>
      <c r="B47" s="22"/>
      <c r="C47" s="2" t="s">
        <v>50</v>
      </c>
      <c r="D47" s="3">
        <v>0</v>
      </c>
      <c r="E47" s="3">
        <v>0</v>
      </c>
      <c r="F47" s="4">
        <v>0</v>
      </c>
      <c r="G47" s="3">
        <v>17992000</v>
      </c>
      <c r="H47" s="3">
        <v>0</v>
      </c>
      <c r="I47" s="3">
        <v>0</v>
      </c>
      <c r="J47" s="3">
        <v>0</v>
      </c>
      <c r="K47" s="3">
        <v>0</v>
      </c>
      <c r="L47" s="3">
        <f>SUM(D47:I47)</f>
        <v>17992000</v>
      </c>
    </row>
    <row r="48" spans="1:12" ht="15" customHeight="1">
      <c r="A48" s="18" t="s">
        <v>9</v>
      </c>
      <c r="B48" s="19"/>
      <c r="C48" s="20"/>
      <c r="D48" s="4">
        <f t="shared" ref="D48:L48" si="10">SUM(D46:D47)</f>
        <v>511000</v>
      </c>
      <c r="E48" s="4">
        <f t="shared" si="10"/>
        <v>0</v>
      </c>
      <c r="F48" s="4">
        <f t="shared" si="10"/>
        <v>154400</v>
      </c>
      <c r="G48" s="4">
        <f t="shared" si="10"/>
        <v>18205600</v>
      </c>
      <c r="H48" s="4">
        <f t="shared" si="10"/>
        <v>0</v>
      </c>
      <c r="I48" s="4">
        <f t="shared" si="10"/>
        <v>0</v>
      </c>
      <c r="J48" s="4">
        <f t="shared" si="10"/>
        <v>0</v>
      </c>
      <c r="K48" s="4">
        <f t="shared" si="10"/>
        <v>0</v>
      </c>
      <c r="L48" s="4">
        <f t="shared" si="10"/>
        <v>18871000</v>
      </c>
    </row>
    <row r="49" spans="1:12" ht="47.45" customHeight="1">
      <c r="A49" s="1" t="s">
        <v>51</v>
      </c>
      <c r="B49" s="6" t="s">
        <v>52</v>
      </c>
      <c r="C49" s="2" t="s">
        <v>53</v>
      </c>
      <c r="D49" s="3">
        <v>11277320</v>
      </c>
      <c r="E49" s="3">
        <v>0</v>
      </c>
      <c r="F49" s="3">
        <v>6253191.5999999996</v>
      </c>
      <c r="G49" s="3">
        <f>537578.11+34973827</f>
        <v>35511405.109999999</v>
      </c>
      <c r="H49" s="3">
        <v>8035252</v>
      </c>
      <c r="I49" s="3">
        <v>2418236.4</v>
      </c>
      <c r="J49" s="3">
        <v>4661172</v>
      </c>
      <c r="K49" s="3">
        <v>11557758.890000001</v>
      </c>
      <c r="L49" s="3">
        <f>SUM(D49:K49)</f>
        <v>79714336</v>
      </c>
    </row>
    <row r="50" spans="1:12" s="10" customFormat="1" ht="13.5" thickBot="1">
      <c r="A50" s="40" t="s">
        <v>9</v>
      </c>
      <c r="B50" s="41"/>
      <c r="C50" s="42"/>
      <c r="D50" s="17">
        <f>SUM(D49)</f>
        <v>11277320</v>
      </c>
      <c r="E50" s="17">
        <f>SUM(E49)</f>
        <v>0</v>
      </c>
      <c r="F50" s="17">
        <f>SUM(F49)</f>
        <v>6253191.5999999996</v>
      </c>
      <c r="G50" s="17">
        <f t="shared" ref="G50:L50" si="11">SUM(G49)</f>
        <v>35511405.109999999</v>
      </c>
      <c r="H50" s="17">
        <f t="shared" si="11"/>
        <v>8035252</v>
      </c>
      <c r="I50" s="17">
        <f t="shared" si="11"/>
        <v>2418236.4</v>
      </c>
      <c r="J50" s="17">
        <f t="shared" si="11"/>
        <v>4661172</v>
      </c>
      <c r="K50" s="17">
        <f t="shared" si="11"/>
        <v>11557758.890000001</v>
      </c>
      <c r="L50" s="12">
        <f t="shared" si="11"/>
        <v>79714336</v>
      </c>
    </row>
    <row r="51" spans="1:12" ht="13.5" thickBot="1">
      <c r="A51" s="39" t="s">
        <v>54</v>
      </c>
      <c r="B51" s="39"/>
      <c r="C51" s="39"/>
      <c r="D51" s="7">
        <f t="shared" ref="D51:L51" si="12">D14+D19+D26+D30+D34+D37+D39+D41+D43+D45+D48+D50</f>
        <v>622197478.78999996</v>
      </c>
      <c r="E51" s="7">
        <f t="shared" si="12"/>
        <v>216175971</v>
      </c>
      <c r="F51" s="7">
        <f t="shared" si="12"/>
        <v>149314535.09</v>
      </c>
      <c r="G51" s="7">
        <f t="shared" si="12"/>
        <v>388440129.69000006</v>
      </c>
      <c r="H51" s="7">
        <f t="shared" si="12"/>
        <v>23035252</v>
      </c>
      <c r="I51" s="7">
        <f t="shared" si="12"/>
        <v>2418236.4</v>
      </c>
      <c r="J51" s="7">
        <f t="shared" si="12"/>
        <v>4661172</v>
      </c>
      <c r="K51" s="7">
        <f t="shared" si="12"/>
        <v>11557758.890000001</v>
      </c>
      <c r="L51" s="7">
        <f t="shared" si="12"/>
        <v>1417800533.8599999</v>
      </c>
    </row>
  </sheetData>
  <mergeCells count="36">
    <mergeCell ref="A50:C50"/>
    <mergeCell ref="A46:A47"/>
    <mergeCell ref="B46:B47"/>
    <mergeCell ref="A26:C26"/>
    <mergeCell ref="A27:A29"/>
    <mergeCell ref="B27:B29"/>
    <mergeCell ref="A30:C30"/>
    <mergeCell ref="A51:C51"/>
    <mergeCell ref="A39:C39"/>
    <mergeCell ref="A41:C41"/>
    <mergeCell ref="A43:C43"/>
    <mergeCell ref="A45:C45"/>
    <mergeCell ref="A48:C48"/>
    <mergeCell ref="A34:C34"/>
    <mergeCell ref="A35:A36"/>
    <mergeCell ref="B35:B36"/>
    <mergeCell ref="A37:C37"/>
    <mergeCell ref="B6:B8"/>
    <mergeCell ref="C6:C8"/>
    <mergeCell ref="A31:A33"/>
    <mergeCell ref="B31:B33"/>
    <mergeCell ref="A20:A25"/>
    <mergeCell ref="B20:B25"/>
    <mergeCell ref="L6:L8"/>
    <mergeCell ref="A1:L1"/>
    <mergeCell ref="A6:A8"/>
    <mergeCell ref="D6:K7"/>
    <mergeCell ref="A2:L2"/>
    <mergeCell ref="A3:L3"/>
    <mergeCell ref="A4:L4"/>
    <mergeCell ref="A19:C19"/>
    <mergeCell ref="A10:A13"/>
    <mergeCell ref="B10:B13"/>
    <mergeCell ref="A14:C14"/>
    <mergeCell ref="A15:A18"/>
    <mergeCell ref="B15:B18"/>
  </mergeCells>
  <phoneticPr fontId="0" type="noConversion"/>
  <pageMargins left="0.42" right="0.16" top="0.27559055118110237" bottom="0.19685039370078741" header="0.19685039370078741" footer="0.15748031496062992"/>
  <pageSetup paperSize="9" scale="53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Usanova</cp:lastModifiedBy>
  <cp:lastPrinted>2014-08-01T11:48:26Z</cp:lastPrinted>
  <dcterms:created xsi:type="dcterms:W3CDTF">2013-11-11T07:38:33Z</dcterms:created>
  <dcterms:modified xsi:type="dcterms:W3CDTF">2014-08-01T12:02:09Z</dcterms:modified>
</cp:coreProperties>
</file>