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июль 2021\Уточн\"/>
    </mc:Choice>
  </mc:AlternateContent>
  <bookViews>
    <workbookView xWindow="0" yWindow="0" windowWidth="28800" windowHeight="11835" tabRatio="855"/>
  </bookViews>
  <sheets>
    <sheet name="Таблица" sheetId="64" r:id="rId1"/>
    <sheet name="Лист1" sheetId="65" r:id="rId2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_xlnm.Print_Area" localSheetId="0">Таблица!$A$1:$H$44</definedName>
    <definedName name="План">#REF!</definedName>
    <definedName name="Факт">#REF!</definedName>
  </definedNames>
  <calcPr calcId="152511"/>
  <customWorkbookViews>
    <customWorkbookView name="1 - Личное представление" guid="{2BC5C1C2-9D2C-11D5-B89B-004005A31FB7}" mergeInterval="0" personalView="1" maximized="1" windowWidth="796" windowHeight="464" tabRatio="855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Юричева - Личное представление" guid="{E7B53062-9D30-11D5-96CD-00A0CC3A9D3D}" mergeInterval="0" personalView="1" maximized="1" windowWidth="796" windowHeight="466" tabRatio="810" activeSheetId="19"/>
  </customWorkbookViews>
  <fileRecoveryPr autoRecover="0"/>
</workbook>
</file>

<file path=xl/calcChain.xml><?xml version="1.0" encoding="utf-8"?>
<calcChain xmlns="http://schemas.openxmlformats.org/spreadsheetml/2006/main">
  <c r="E15" i="64" l="1"/>
  <c r="C15" i="64"/>
  <c r="E31" i="64" l="1"/>
  <c r="E5" i="64" l="1"/>
  <c r="E18" i="64" l="1"/>
  <c r="E3" i="64" l="1"/>
  <c r="E30" i="64"/>
  <c r="D31" i="64" l="1"/>
  <c r="F40" i="64" l="1"/>
  <c r="F39" i="64"/>
  <c r="F38" i="64"/>
  <c r="F37" i="64"/>
  <c r="F36" i="64"/>
  <c r="G35" i="64"/>
  <c r="F35" i="64"/>
  <c r="G34" i="64"/>
  <c r="F34" i="64"/>
  <c r="G33" i="64"/>
  <c r="F33" i="64"/>
  <c r="G32" i="64"/>
  <c r="F32" i="64"/>
  <c r="C31" i="64"/>
  <c r="G31" i="64" s="1"/>
  <c r="D30" i="64"/>
  <c r="G29" i="64"/>
  <c r="F29" i="64"/>
  <c r="G28" i="64"/>
  <c r="F28" i="64"/>
  <c r="G27" i="64"/>
  <c r="F27" i="64"/>
  <c r="G26" i="64"/>
  <c r="F26" i="64"/>
  <c r="F25" i="64"/>
  <c r="G24" i="64"/>
  <c r="F24" i="64"/>
  <c r="G23" i="64"/>
  <c r="F23" i="64"/>
  <c r="F22" i="64"/>
  <c r="G21" i="64"/>
  <c r="F21" i="64"/>
  <c r="G20" i="64"/>
  <c r="F20" i="64"/>
  <c r="G19" i="64"/>
  <c r="F19" i="64"/>
  <c r="D18" i="64"/>
  <c r="D16" i="64" s="1"/>
  <c r="D15" i="64" s="1"/>
  <c r="D3" i="64" s="1"/>
  <c r="C18" i="64"/>
  <c r="C16" i="64" s="1"/>
  <c r="F17" i="64"/>
  <c r="F14" i="64"/>
  <c r="G13" i="64"/>
  <c r="F13" i="64"/>
  <c r="G12" i="64"/>
  <c r="F12" i="64"/>
  <c r="G11" i="64"/>
  <c r="F11" i="64"/>
  <c r="G10" i="64"/>
  <c r="F10" i="64"/>
  <c r="G9" i="64"/>
  <c r="F9" i="64"/>
  <c r="G8" i="64"/>
  <c r="F8" i="64"/>
  <c r="G7" i="64"/>
  <c r="F7" i="64"/>
  <c r="G6" i="64"/>
  <c r="F6" i="64"/>
  <c r="D5" i="64"/>
  <c r="C5" i="64"/>
  <c r="F16" i="64" l="1"/>
  <c r="F15" i="64" s="1"/>
  <c r="E41" i="64"/>
  <c r="G18" i="64"/>
  <c r="D41" i="64"/>
  <c r="D37" i="64" s="1"/>
  <c r="G16" i="64"/>
  <c r="G15" i="64"/>
  <c r="F31" i="64"/>
  <c r="C30" i="64"/>
  <c r="G30" i="64" s="1"/>
  <c r="F18" i="64"/>
  <c r="F5" i="64"/>
  <c r="G5" i="64"/>
  <c r="C3" i="64" l="1"/>
  <c r="C41" i="64" s="1"/>
  <c r="F30" i="64"/>
  <c r="F3" i="64"/>
  <c r="H28" i="64"/>
  <c r="H22" i="64"/>
  <c r="H19" i="64"/>
  <c r="H13" i="64"/>
  <c r="H9" i="64"/>
  <c r="H11" i="64"/>
  <c r="H29" i="64"/>
  <c r="H23" i="64"/>
  <c r="H20" i="64"/>
  <c r="H14" i="64"/>
  <c r="H10" i="64"/>
  <c r="H6" i="64"/>
  <c r="H26" i="64"/>
  <c r="H24" i="64"/>
  <c r="H21" i="64"/>
  <c r="H16" i="64"/>
  <c r="H7" i="64"/>
  <c r="H3" i="64"/>
  <c r="H27" i="64"/>
  <c r="H18" i="64"/>
  <c r="H15" i="64"/>
  <c r="H12" i="64"/>
  <c r="H8" i="64"/>
  <c r="H5" i="64"/>
  <c r="G3" i="64" l="1"/>
  <c r="G41" i="64"/>
  <c r="F41" i="64"/>
</calcChain>
</file>

<file path=xl/sharedStrings.xml><?xml version="1.0" encoding="utf-8"?>
<sst xmlns="http://schemas.openxmlformats.org/spreadsheetml/2006/main" count="94" uniqueCount="88">
  <si>
    <t>Земельный налог</t>
  </si>
  <si>
    <t>Государственная пошлина</t>
  </si>
  <si>
    <t>Прочие неналоговые доходы</t>
  </si>
  <si>
    <t>Факт</t>
  </si>
  <si>
    <t>Налог на доходы физических лиц</t>
  </si>
  <si>
    <t>Плата за негативное воздействие на окружающую среду</t>
  </si>
  <si>
    <t>Единый сельскохозяйственный налог</t>
  </si>
  <si>
    <t>1 00 00000 00 0000 000</t>
  </si>
  <si>
    <t>1 01 02000 01 0000 110</t>
  </si>
  <si>
    <t>1 05 03000 01 0000 110</t>
  </si>
  <si>
    <t>Налог на имущество физических лиц</t>
  </si>
  <si>
    <t>1 08 00000 00 0000 000</t>
  </si>
  <si>
    <t>Доходы от сдачи в аренду имущества</t>
  </si>
  <si>
    <t>1 12 01000 01 0000 120</t>
  </si>
  <si>
    <t>1 16 00000 00 0000 000</t>
  </si>
  <si>
    <t>1 17 00000 00 0000 000</t>
  </si>
  <si>
    <t>Код БК***</t>
  </si>
  <si>
    <t>1 09 00000 00 0000 000</t>
  </si>
  <si>
    <t>Строка для коментариев</t>
  </si>
  <si>
    <t>Штрафы, санкции, возмещение ущерба</t>
  </si>
  <si>
    <t>1 05 02000 02 0000 110</t>
  </si>
  <si>
    <t>1 06 01000 00 0000 110</t>
  </si>
  <si>
    <t>1 06 06000 00 0000 110</t>
  </si>
  <si>
    <t>Доходы от продажи земельных участков</t>
  </si>
  <si>
    <t>X</t>
  </si>
  <si>
    <t>в том числе:</t>
  </si>
  <si>
    <t>ИТОГО ДОХОДОВ</t>
  </si>
  <si>
    <t>1. Всего собственных доходов:</t>
  </si>
  <si>
    <t>1.1. Налоговые доходы, в т.ч.:</t>
  </si>
  <si>
    <t>1.2. Неналоговые доходы, в т.ч.:</t>
  </si>
  <si>
    <t>1 14 02000 00 0000 000</t>
  </si>
  <si>
    <t>1 14 06000 00 0000 000</t>
  </si>
  <si>
    <t>-</t>
  </si>
  <si>
    <t>Доходы от реализации имущества</t>
  </si>
  <si>
    <t>Налог, взимаемый в связи с применением патентной системы налогообложения</t>
  </si>
  <si>
    <t>1 05 04010 02 0000 110</t>
  </si>
  <si>
    <t>1 03 02000 01 0000 110</t>
  </si>
  <si>
    <t xml:space="preserve">2. Безвозмездные поступления </t>
  </si>
  <si>
    <t>2 00 00000 00 0000 000</t>
  </si>
  <si>
    <t>Безвозмездные поступления от других бюджетов бюджетной системы РФ, в т.ч.:</t>
  </si>
  <si>
    <t>2 02 00000 00 0000 000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</si>
  <si>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</si>
  <si>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</si>
  <si>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</si>
  <si>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</si>
  <si>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2 18 00000 00 0000 000</t>
  </si>
  <si>
    <t>Возврат остатков субсидий и субвенций прошлых лет</t>
  </si>
  <si>
    <t>2 19 00000 00 0000 000</t>
  </si>
  <si>
    <t>1 11 05024 00 0000 120</t>
  </si>
  <si>
    <t xml:space="preserve">1 11 05010 00 0000 120    </t>
  </si>
  <si>
    <t>Арендная плата за земельные участки, в т.ч.:</t>
  </si>
  <si>
    <t>-арендная плата, а также средства от продажи права на заключение договоров аренды за земли, находящиеся в собственности городских округов</t>
  </si>
  <si>
    <t xml:space="preserve">-арендная плата за земельные участки, государственная собственность на которые не разграничена </t>
  </si>
  <si>
    <t xml:space="preserve">Прочие поступления от использования имущества, находящегося в собственности городских округов </t>
  </si>
  <si>
    <t>1 11 09044 04 0000 120</t>
  </si>
  <si>
    <t xml:space="preserve">1 11 05034 04 0000 120 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</si>
  <si>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межбюджетный трансфертов, имеющих целевое назначение, прошлых лет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</si>
  <si>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</si>
  <si>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</si>
  <si>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</si>
  <si>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</si>
  <si>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</si>
  <si>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 в бюджеты городских округов</t>
  </si>
  <si>
    <t>Наименование доходов</t>
  </si>
  <si>
    <t xml:space="preserve"> -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</si>
  <si>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</si>
  <si>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</si>
  <si>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</si>
  <si>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1 13 00000 00 0000 000</t>
  </si>
  <si>
    <t>Платежи от государственных и муниципальных унитарных предприятий</t>
  </si>
  <si>
    <t>1 11 07000 00 0000 120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</si>
  <si>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</si>
  <si>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1 11 01000 00 0000 120</t>
  </si>
  <si>
    <t>Задолженность и перерасчёты по отменённым налогам, сборам и иным обязательным платежам</t>
  </si>
  <si>
    <t>2 02 10000 00 0000 150</t>
  </si>
  <si>
    <t>2 02 20000 00 0000 150</t>
  </si>
  <si>
    <t>2 02 30000 00 0000 150</t>
  </si>
  <si>
    <t>2 02 40000 00 0000 150</t>
  </si>
  <si>
    <t xml:space="preserve"> 1 11 05010 00 0000 120  1 11 05024 00 0000 120 </t>
  </si>
  <si>
    <t>2 03 00000 00 0000 000</t>
  </si>
  <si>
    <t>Безвозмездные поступления от государственных (муниципальных) организаций</t>
  </si>
  <si>
    <t>Утверждено по бюджету на 2021г.*</t>
  </si>
  <si>
    <t xml:space="preserve"> Исполнение доходной части бюджета городского округа город Переславль-Залесский Ярославкой области                                                          (по состоянию на 01.08.2021 г.)</t>
  </si>
  <si>
    <t>Исполнение на 01.08.2021</t>
  </si>
  <si>
    <t>Отклонение  факта от плана, тыс. руб.</t>
  </si>
  <si>
    <t>Исполнение в % к утверждено по бюджету на 2021 год</t>
  </si>
  <si>
    <t>Уд. вес в собственных доходах, %</t>
  </si>
  <si>
    <t xml:space="preserve">* по доходам - законодательно утверждённый объем доходов бюджета городского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</si>
</sst>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0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Fill="1" applyBorder="1" applyAlignment="1" applyProtection="1">
      <alignment horizontal="right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3" fontId="2" fillId="0" borderId="0" xfId="0" applyNumberFormat="1" applyFont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164" fontId="1" fillId="5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</xf>
    <xf numFmtId="3" fontId="1" fillId="6" borderId="1" xfId="0" applyNumberFormat="1" applyFont="1" applyFill="1" applyBorder="1" applyAlignment="1" applyProtection="1">
      <alignment horizontal="center" vertical="center"/>
    </xf>
    <xf numFmtId="164" fontId="1" fillId="6" borderId="1" xfId="0" applyNumberFormat="1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vertical="center" wrapText="1"/>
    </xf>
    <xf numFmtId="49" fontId="6" fillId="7" borderId="1" xfId="0" applyNumberFormat="1" applyFont="1" applyFill="1" applyBorder="1" applyAlignment="1" applyProtection="1">
      <alignment horizontal="center" vertical="center" wrapText="1"/>
    </xf>
    <xf numFmtId="3" fontId="1" fillId="7" borderId="1" xfId="0" applyNumberFormat="1" applyFont="1" applyFill="1" applyBorder="1" applyAlignment="1" applyProtection="1">
      <alignment horizontal="center" vertical="center"/>
    </xf>
    <xf numFmtId="164" fontId="1" fillId="7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vertical="center" wrapText="1"/>
    </xf>
    <xf numFmtId="49" fontId="6" fillId="8" borderId="1" xfId="0" applyNumberFormat="1" applyFont="1" applyFill="1" applyBorder="1" applyAlignment="1" applyProtection="1">
      <alignment horizontal="center" vertical="center" wrapText="1"/>
    </xf>
    <xf numFmtId="3" fontId="1" fillId="8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 applyProtection="1">
      <alignment vertical="center"/>
    </xf>
    <xf numFmtId="3" fontId="4" fillId="9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topLeftCell="A25" zoomScale="86" zoomScaleNormal="86" workbookViewId="0">
      <selection activeCell="A44" sqref="A44"/>
    </sheetView>
  </sheetViews>
  <sheetFormatPr defaultColWidth="9.140625" defaultRowHeight="15" x14ac:dyDescent="0.25"/>
  <cols>
    <col min="1" max="1" width="46.5703125" style="4" customWidth="1"/>
    <col min="2" max="2" width="19.42578125" style="6" customWidth="1"/>
    <col min="3" max="3" width="14" style="12" customWidth="1"/>
    <col min="4" max="4" width="10.42578125" style="5" hidden="1" customWidth="1"/>
    <col min="5" max="5" width="14.42578125" style="72" customWidth="1"/>
    <col min="6" max="6" width="14.140625" style="21" customWidth="1"/>
    <col min="7" max="7" width="13.85546875" style="21" customWidth="1"/>
    <col min="8" max="8" width="14.28515625" style="2" customWidth="1"/>
    <col min="9" max="9" width="12" style="2" customWidth="1"/>
    <col min="10" max="10" width="11.5703125" style="2" customWidth="1"/>
    <col min="11" max="16384" width="9.140625" style="2"/>
  </cols>
  <sheetData>
    <row r="1" spans="1:11" ht="44.25" customHeight="1" x14ac:dyDescent="0.25">
      <c r="A1" s="77" t="s">
        <v>82</v>
      </c>
      <c r="B1" s="77"/>
      <c r="C1" s="77"/>
      <c r="D1" s="77"/>
      <c r="E1" s="77"/>
      <c r="F1" s="77"/>
      <c r="G1" s="77"/>
      <c r="H1" s="77"/>
    </row>
    <row r="2" spans="1:11" ht="75" customHeight="1" x14ac:dyDescent="0.25">
      <c r="A2" s="23" t="s">
        <v>63</v>
      </c>
      <c r="B2" s="22" t="s">
        <v>16</v>
      </c>
      <c r="C2" s="23" t="s">
        <v>81</v>
      </c>
      <c r="D2" s="24" t="s">
        <v>3</v>
      </c>
      <c r="E2" s="23" t="s">
        <v>83</v>
      </c>
      <c r="F2" s="25" t="s">
        <v>84</v>
      </c>
      <c r="G2" s="25" t="s">
        <v>85</v>
      </c>
      <c r="H2" s="25" t="s">
        <v>86</v>
      </c>
    </row>
    <row r="3" spans="1:11" x14ac:dyDescent="0.25">
      <c r="A3" s="51" t="s">
        <v>27</v>
      </c>
      <c r="B3" s="52" t="s">
        <v>7</v>
      </c>
      <c r="C3" s="53">
        <f>C5+C15</f>
        <v>632223</v>
      </c>
      <c r="D3" s="53">
        <f>D5+D15</f>
        <v>212343</v>
      </c>
      <c r="E3" s="53">
        <f>E5+E15</f>
        <v>316534</v>
      </c>
      <c r="F3" s="53">
        <f>F5+F15</f>
        <v>-315689</v>
      </c>
      <c r="G3" s="54">
        <f>E3/C3</f>
        <v>0.50066827685800741</v>
      </c>
      <c r="H3" s="54">
        <f>E3/E3</f>
        <v>1</v>
      </c>
    </row>
    <row r="4" spans="1:11" ht="12" customHeight="1" x14ac:dyDescent="0.25">
      <c r="A4" s="1" t="s">
        <v>25</v>
      </c>
      <c r="B4" s="7"/>
      <c r="C4" s="44"/>
      <c r="D4" s="26"/>
      <c r="E4" s="26"/>
      <c r="F4" s="19"/>
      <c r="G4" s="19"/>
      <c r="H4" s="19"/>
    </row>
    <row r="5" spans="1:11" s="15" customFormat="1" x14ac:dyDescent="0.2">
      <c r="A5" s="55" t="s">
        <v>28</v>
      </c>
      <c r="B5" s="56"/>
      <c r="C5" s="57">
        <f>SUM(C6:C14)</f>
        <v>533254</v>
      </c>
      <c r="D5" s="57">
        <f>SUM(D6:D14)</f>
        <v>150093</v>
      </c>
      <c r="E5" s="57">
        <f>SUM(E6:E14)</f>
        <v>277901</v>
      </c>
      <c r="F5" s="57">
        <f>SUM(F6:F14)</f>
        <v>-255353</v>
      </c>
      <c r="G5" s="58">
        <f t="shared" ref="G5:G10" si="0">E5/C5</f>
        <v>0.52114189485685991</v>
      </c>
      <c r="H5" s="58">
        <f>E5/E3</f>
        <v>0.87794992007177741</v>
      </c>
    </row>
    <row r="6" spans="1:11" s="16" customFormat="1" x14ac:dyDescent="0.2">
      <c r="A6" s="3" t="s">
        <v>4</v>
      </c>
      <c r="B6" s="8" t="s">
        <v>8</v>
      </c>
      <c r="C6" s="40">
        <v>277786</v>
      </c>
      <c r="D6" s="14">
        <v>122815</v>
      </c>
      <c r="E6" s="13">
        <v>163575</v>
      </c>
      <c r="F6" s="14">
        <f>E6-C6</f>
        <v>-114211</v>
      </c>
      <c r="G6" s="19">
        <f t="shared" si="0"/>
        <v>0.5888525699639291</v>
      </c>
      <c r="H6" s="19">
        <f>E6/E3</f>
        <v>0.51676913064631291</v>
      </c>
    </row>
    <row r="7" spans="1:11" s="16" customFormat="1" ht="28.9" customHeight="1" x14ac:dyDescent="0.2">
      <c r="A7" s="3" t="s">
        <v>57</v>
      </c>
      <c r="B7" s="8" t="s">
        <v>36</v>
      </c>
      <c r="C7" s="40">
        <v>30425</v>
      </c>
      <c r="D7" s="14"/>
      <c r="E7" s="13">
        <v>16950</v>
      </c>
      <c r="F7" s="14">
        <f t="shared" ref="F7:F14" si="1">E7-C7</f>
        <v>-13475</v>
      </c>
      <c r="G7" s="19">
        <f t="shared" si="0"/>
        <v>0.55710764174198846</v>
      </c>
      <c r="H7" s="19">
        <f>E7/E3</f>
        <v>5.3548749897325408E-2</v>
      </c>
    </row>
    <row r="8" spans="1:11" s="16" customFormat="1" ht="30" x14ac:dyDescent="0.2">
      <c r="A8" s="3" t="s">
        <v>58</v>
      </c>
      <c r="B8" s="8" t="s">
        <v>20</v>
      </c>
      <c r="C8" s="40">
        <v>9022</v>
      </c>
      <c r="D8" s="14"/>
      <c r="E8" s="13">
        <v>6419</v>
      </c>
      <c r="F8" s="14">
        <f t="shared" si="1"/>
        <v>-2603</v>
      </c>
      <c r="G8" s="19">
        <f t="shared" si="0"/>
        <v>0.71148304145422303</v>
      </c>
      <c r="H8" s="19">
        <f>E8/E3</f>
        <v>2.0279022158757036E-2</v>
      </c>
    </row>
    <row r="9" spans="1:11" s="16" customFormat="1" x14ac:dyDescent="0.2">
      <c r="A9" s="3" t="s">
        <v>6</v>
      </c>
      <c r="B9" s="8" t="s">
        <v>9</v>
      </c>
      <c r="C9" s="40">
        <v>589</v>
      </c>
      <c r="D9" s="14">
        <v>3</v>
      </c>
      <c r="E9" s="13">
        <v>358</v>
      </c>
      <c r="F9" s="14">
        <f t="shared" si="1"/>
        <v>-231</v>
      </c>
      <c r="G9" s="19">
        <f t="shared" si="0"/>
        <v>0.60780984719864173</v>
      </c>
      <c r="H9" s="19">
        <f>E9/E3</f>
        <v>1.1310001453240411E-3</v>
      </c>
      <c r="K9" s="27"/>
    </row>
    <row r="10" spans="1:11" s="16" customFormat="1" ht="27.75" customHeight="1" x14ac:dyDescent="0.2">
      <c r="A10" s="3" t="s">
        <v>34</v>
      </c>
      <c r="B10" s="8" t="s">
        <v>35</v>
      </c>
      <c r="C10" s="40">
        <v>19068</v>
      </c>
      <c r="D10" s="14">
        <v>12867</v>
      </c>
      <c r="E10" s="13">
        <v>11212</v>
      </c>
      <c r="F10" s="14">
        <f t="shared" si="1"/>
        <v>-7856</v>
      </c>
      <c r="G10" s="19">
        <f t="shared" si="0"/>
        <v>0.58800083910216072</v>
      </c>
      <c r="H10" s="19">
        <f>E10/E3</f>
        <v>3.5421155389310469E-2</v>
      </c>
      <c r="J10" s="69"/>
    </row>
    <row r="11" spans="1:11" s="16" customFormat="1" ht="14.25" customHeight="1" x14ac:dyDescent="0.2">
      <c r="A11" s="3" t="s">
        <v>10</v>
      </c>
      <c r="B11" s="8" t="s">
        <v>21</v>
      </c>
      <c r="C11" s="40">
        <v>32532</v>
      </c>
      <c r="D11" s="14">
        <v>3921</v>
      </c>
      <c r="E11" s="13">
        <v>4218</v>
      </c>
      <c r="F11" s="14">
        <f t="shared" si="1"/>
        <v>-28314</v>
      </c>
      <c r="G11" s="19">
        <f t="shared" ref="G11:G29" si="2">E11/C11</f>
        <v>0.12965695315381778</v>
      </c>
      <c r="H11" s="19">
        <f>E11/E3</f>
        <v>1.3325582717812305E-2</v>
      </c>
    </row>
    <row r="12" spans="1:11" s="16" customFormat="1" x14ac:dyDescent="0.2">
      <c r="A12" s="3" t="s">
        <v>0</v>
      </c>
      <c r="B12" s="8" t="s">
        <v>22</v>
      </c>
      <c r="C12" s="13">
        <v>154328</v>
      </c>
      <c r="D12" s="14">
        <v>7644</v>
      </c>
      <c r="E12" s="13">
        <v>69472</v>
      </c>
      <c r="F12" s="14">
        <f t="shared" si="1"/>
        <v>-84856</v>
      </c>
      <c r="G12" s="19">
        <f t="shared" si="2"/>
        <v>0.45015810481571716</v>
      </c>
      <c r="H12" s="19">
        <f>E12/E3</f>
        <v>0.21947721255852451</v>
      </c>
    </row>
    <row r="13" spans="1:11" s="16" customFormat="1" x14ac:dyDescent="0.2">
      <c r="A13" s="3" t="s">
        <v>1</v>
      </c>
      <c r="B13" s="8" t="s">
        <v>11</v>
      </c>
      <c r="C13" s="40">
        <v>9504</v>
      </c>
      <c r="D13" s="14">
        <v>2282</v>
      </c>
      <c r="E13" s="13">
        <v>5694</v>
      </c>
      <c r="F13" s="14">
        <f t="shared" si="1"/>
        <v>-3810</v>
      </c>
      <c r="G13" s="19">
        <f t="shared" si="2"/>
        <v>0.59911616161616166</v>
      </c>
      <c r="H13" s="19">
        <f>E13/E3</f>
        <v>1.7988588903561704E-2</v>
      </c>
    </row>
    <row r="14" spans="1:11" s="16" customFormat="1" ht="42" customHeight="1" x14ac:dyDescent="0.2">
      <c r="A14" s="3" t="s">
        <v>73</v>
      </c>
      <c r="B14" s="8" t="s">
        <v>17</v>
      </c>
      <c r="C14" s="40">
        <v>0</v>
      </c>
      <c r="D14" s="14">
        <v>561</v>
      </c>
      <c r="E14" s="13">
        <v>3</v>
      </c>
      <c r="F14" s="14">
        <f t="shared" si="1"/>
        <v>3</v>
      </c>
      <c r="G14" s="19"/>
      <c r="H14" s="19">
        <f>E14/E3</f>
        <v>9.4776548490841425E-6</v>
      </c>
    </row>
    <row r="15" spans="1:11" s="17" customFormat="1" x14ac:dyDescent="0.2">
      <c r="A15" s="59" t="s">
        <v>29</v>
      </c>
      <c r="B15" s="60"/>
      <c r="C15" s="46">
        <f>SUM(C16,C24:C29)</f>
        <v>98969</v>
      </c>
      <c r="D15" s="46">
        <f>SUM(D16,D24:D29)</f>
        <v>62250</v>
      </c>
      <c r="E15" s="46">
        <f>SUM(E16,E24:E29)</f>
        <v>38633</v>
      </c>
      <c r="F15" s="46">
        <f>SUM(F16,F24:F29)</f>
        <v>-60336</v>
      </c>
      <c r="G15" s="61">
        <f>E15/C15</f>
        <v>0.39035455546686337</v>
      </c>
      <c r="H15" s="61">
        <f>E15/E3</f>
        <v>0.12205007992822256</v>
      </c>
    </row>
    <row r="16" spans="1:11" s="41" customFormat="1" ht="45" x14ac:dyDescent="0.2">
      <c r="A16" s="38" t="s">
        <v>66</v>
      </c>
      <c r="B16" s="39" t="s">
        <v>65</v>
      </c>
      <c r="C16" s="40">
        <f>SUM(C17+C18+C21+C22+C23)</f>
        <v>49991</v>
      </c>
      <c r="D16" s="40">
        <f>SUM(D17+D18+D21+D22+D23)</f>
        <v>25839</v>
      </c>
      <c r="E16" s="40">
        <v>18180</v>
      </c>
      <c r="F16" s="40">
        <f>E16-C16</f>
        <v>-31811</v>
      </c>
      <c r="G16" s="43">
        <f>E16/C16</f>
        <v>0.36366545978276088</v>
      </c>
      <c r="H16" s="43">
        <f>E16/E3</f>
        <v>5.7434588385449903E-2</v>
      </c>
    </row>
    <row r="17" spans="1:9" s="41" customFormat="1" ht="64.5" customHeight="1" x14ac:dyDescent="0.2">
      <c r="A17" s="38" t="s">
        <v>71</v>
      </c>
      <c r="B17" s="39" t="s">
        <v>72</v>
      </c>
      <c r="C17" s="40">
        <v>0</v>
      </c>
      <c r="D17" s="40"/>
      <c r="E17" s="40">
        <v>0</v>
      </c>
      <c r="F17" s="40">
        <f>E17-C17</f>
        <v>0</v>
      </c>
      <c r="G17" s="43"/>
      <c r="H17" s="43"/>
    </row>
    <row r="18" spans="1:9" s="15" customFormat="1" ht="22.5" x14ac:dyDescent="0.2">
      <c r="A18" s="3" t="s">
        <v>50</v>
      </c>
      <c r="B18" s="8" t="s">
        <v>78</v>
      </c>
      <c r="C18" s="13">
        <f>C19+C20</f>
        <v>35489</v>
      </c>
      <c r="D18" s="13">
        <f>SUM(D19:D20)</f>
        <v>17992</v>
      </c>
      <c r="E18" s="13">
        <f>E19+E20</f>
        <v>11513</v>
      </c>
      <c r="F18" s="13">
        <f>SUM(F19:F20)</f>
        <v>-23976</v>
      </c>
      <c r="G18" s="43">
        <f>E18/C18</f>
        <v>0.32441038068133787</v>
      </c>
      <c r="H18" s="43">
        <f>E18/E3</f>
        <v>3.637208009250191E-2</v>
      </c>
    </row>
    <row r="19" spans="1:9" s="16" customFormat="1" ht="45.75" customHeight="1" x14ac:dyDescent="0.2">
      <c r="A19" s="37" t="s">
        <v>52</v>
      </c>
      <c r="B19" s="9" t="s">
        <v>49</v>
      </c>
      <c r="C19" s="45">
        <v>34012</v>
      </c>
      <c r="D19" s="36">
        <v>17992</v>
      </c>
      <c r="E19" s="70">
        <v>10316</v>
      </c>
      <c r="F19" s="36">
        <f>E19-C19</f>
        <v>-23696</v>
      </c>
      <c r="G19" s="35">
        <f t="shared" si="2"/>
        <v>0.3033047159825944</v>
      </c>
      <c r="H19" s="35">
        <f>E19/E3</f>
        <v>3.2590495807717342E-2</v>
      </c>
    </row>
    <row r="20" spans="1:9" s="16" customFormat="1" ht="57" customHeight="1" x14ac:dyDescent="0.2">
      <c r="A20" s="37" t="s">
        <v>51</v>
      </c>
      <c r="B20" s="9" t="s">
        <v>48</v>
      </c>
      <c r="C20" s="45">
        <v>1477</v>
      </c>
      <c r="D20" s="36"/>
      <c r="E20" s="70">
        <v>1197</v>
      </c>
      <c r="F20" s="36">
        <f>E20-C20</f>
        <v>-280</v>
      </c>
      <c r="G20" s="35">
        <f>E20/C20</f>
        <v>0.81042654028436023</v>
      </c>
      <c r="H20" s="35">
        <f>E20/E3</f>
        <v>3.7815842847845728E-3</v>
      </c>
    </row>
    <row r="21" spans="1:9" s="16" customFormat="1" x14ac:dyDescent="0.2">
      <c r="A21" s="3" t="s">
        <v>12</v>
      </c>
      <c r="B21" s="8" t="s">
        <v>55</v>
      </c>
      <c r="C21" s="40">
        <v>9033</v>
      </c>
      <c r="D21" s="14">
        <v>7238</v>
      </c>
      <c r="E21" s="14">
        <v>3821</v>
      </c>
      <c r="F21" s="14">
        <f t="shared" ref="F21:F29" si="3">E21-C21</f>
        <v>-5212</v>
      </c>
      <c r="G21" s="19">
        <f t="shared" si="2"/>
        <v>0.42300453891287504</v>
      </c>
      <c r="H21" s="19">
        <f>E21/E3</f>
        <v>1.207137305945017E-2</v>
      </c>
    </row>
    <row r="22" spans="1:9" s="16" customFormat="1" ht="30" x14ac:dyDescent="0.2">
      <c r="A22" s="3" t="s">
        <v>69</v>
      </c>
      <c r="B22" s="8" t="s">
        <v>70</v>
      </c>
      <c r="C22" s="40"/>
      <c r="D22" s="14"/>
      <c r="E22" s="14">
        <v>0</v>
      </c>
      <c r="F22" s="14">
        <f>E22-C22</f>
        <v>0</v>
      </c>
      <c r="G22" s="19" t="s">
        <v>32</v>
      </c>
      <c r="H22" s="19">
        <f>E22/E3</f>
        <v>0</v>
      </c>
    </row>
    <row r="23" spans="1:9" s="16" customFormat="1" ht="46.5" customHeight="1" x14ac:dyDescent="0.2">
      <c r="A23" s="3" t="s">
        <v>53</v>
      </c>
      <c r="B23" s="8" t="s">
        <v>54</v>
      </c>
      <c r="C23" s="40">
        <v>5469</v>
      </c>
      <c r="D23" s="14">
        <v>609</v>
      </c>
      <c r="E23" s="14">
        <v>2842</v>
      </c>
      <c r="F23" s="14">
        <f>E23-C23</f>
        <v>-2627</v>
      </c>
      <c r="G23" s="19">
        <f>E23/C23</f>
        <v>0.51965624428597545</v>
      </c>
      <c r="H23" s="19">
        <f>E23/E3</f>
        <v>8.9784983603657109E-3</v>
      </c>
    </row>
    <row r="24" spans="1:9" s="16" customFormat="1" ht="30" x14ac:dyDescent="0.2">
      <c r="A24" s="3" t="s">
        <v>5</v>
      </c>
      <c r="B24" s="8" t="s">
        <v>13</v>
      </c>
      <c r="C24" s="40">
        <v>819</v>
      </c>
      <c r="D24" s="14">
        <v>1932</v>
      </c>
      <c r="E24" s="14">
        <v>285</v>
      </c>
      <c r="F24" s="14">
        <f t="shared" si="3"/>
        <v>-534</v>
      </c>
      <c r="G24" s="19">
        <f t="shared" si="2"/>
        <v>0.34798534798534797</v>
      </c>
      <c r="H24" s="19">
        <f>E24/E3</f>
        <v>9.0037721066299351E-4</v>
      </c>
    </row>
    <row r="25" spans="1:9" s="16" customFormat="1" ht="30" x14ac:dyDescent="0.2">
      <c r="A25" s="3" t="s">
        <v>67</v>
      </c>
      <c r="B25" s="8" t="s">
        <v>68</v>
      </c>
      <c r="C25" s="40">
        <v>300</v>
      </c>
      <c r="D25" s="14">
        <v>10</v>
      </c>
      <c r="E25" s="14">
        <v>738</v>
      </c>
      <c r="F25" s="14">
        <f t="shared" si="3"/>
        <v>438</v>
      </c>
      <c r="G25" s="19" t="s">
        <v>32</v>
      </c>
      <c r="H25" s="19" t="s">
        <v>64</v>
      </c>
    </row>
    <row r="26" spans="1:9" s="16" customFormat="1" x14ac:dyDescent="0.2">
      <c r="A26" s="3" t="s">
        <v>33</v>
      </c>
      <c r="B26" s="8" t="s">
        <v>30</v>
      </c>
      <c r="C26" s="40">
        <v>17050</v>
      </c>
      <c r="D26" s="14">
        <v>29342</v>
      </c>
      <c r="E26" s="14">
        <v>5745</v>
      </c>
      <c r="F26" s="14">
        <f t="shared" si="3"/>
        <v>-11305</v>
      </c>
      <c r="G26" s="19">
        <f t="shared" si="2"/>
        <v>0.33695014662756601</v>
      </c>
      <c r="H26" s="19">
        <f>E26/E3</f>
        <v>1.8149709035996133E-2</v>
      </c>
      <c r="I26" s="69"/>
    </row>
    <row r="27" spans="1:9" s="16" customFormat="1" x14ac:dyDescent="0.2">
      <c r="A27" s="3" t="s">
        <v>23</v>
      </c>
      <c r="B27" s="8" t="s">
        <v>31</v>
      </c>
      <c r="C27" s="40">
        <v>25836</v>
      </c>
      <c r="D27" s="14"/>
      <c r="E27" s="14">
        <v>8858</v>
      </c>
      <c r="F27" s="14">
        <f>E27-C27</f>
        <v>-16978</v>
      </c>
      <c r="G27" s="19">
        <f>E27/C27</f>
        <v>0.34285493110388604</v>
      </c>
      <c r="H27" s="19">
        <f>E27/E3</f>
        <v>2.7984355551062445E-2</v>
      </c>
    </row>
    <row r="28" spans="1:9" s="16" customFormat="1" x14ac:dyDescent="0.2">
      <c r="A28" s="3" t="s">
        <v>19</v>
      </c>
      <c r="B28" s="8" t="s">
        <v>14</v>
      </c>
      <c r="C28" s="40">
        <v>2357</v>
      </c>
      <c r="D28" s="14">
        <v>2501</v>
      </c>
      <c r="E28" s="14">
        <v>1702</v>
      </c>
      <c r="F28" s="14">
        <f t="shared" si="3"/>
        <v>-655</v>
      </c>
      <c r="G28" s="19">
        <f t="shared" si="2"/>
        <v>0.72210436996181582</v>
      </c>
      <c r="H28" s="19">
        <f>E28/E3</f>
        <v>5.3769895177137369E-3</v>
      </c>
    </row>
    <row r="29" spans="1:9" s="28" customFormat="1" x14ac:dyDescent="0.2">
      <c r="A29" s="3" t="s">
        <v>2</v>
      </c>
      <c r="B29" s="8" t="s">
        <v>15</v>
      </c>
      <c r="C29" s="40">
        <v>2616</v>
      </c>
      <c r="D29" s="14">
        <v>2626</v>
      </c>
      <c r="E29" s="14">
        <v>3125</v>
      </c>
      <c r="F29" s="14">
        <f t="shared" si="3"/>
        <v>509</v>
      </c>
      <c r="G29" s="19">
        <f t="shared" si="2"/>
        <v>1.194571865443425</v>
      </c>
      <c r="H29" s="19">
        <f>E29/E3</f>
        <v>9.8725571344626482E-3</v>
      </c>
    </row>
    <row r="30" spans="1:9" s="18" customFormat="1" ht="27.75" customHeight="1" x14ac:dyDescent="0.2">
      <c r="A30" s="62" t="s">
        <v>37</v>
      </c>
      <c r="B30" s="48" t="s">
        <v>38</v>
      </c>
      <c r="C30" s="49">
        <f>C31+C39+C40+C37+C38+C36</f>
        <v>1698570</v>
      </c>
      <c r="D30" s="49" t="e">
        <f>D31+D39+D40</f>
        <v>#VALUE!</v>
      </c>
      <c r="E30" s="49">
        <f>E31+E39+E40+E37+E38+E36</f>
        <v>948021</v>
      </c>
      <c r="F30" s="49">
        <f t="shared" ref="F30:F41" si="4">E30-C30</f>
        <v>-750549</v>
      </c>
      <c r="G30" s="50">
        <f t="shared" ref="G30:G35" si="5">E30/C30</f>
        <v>0.55812889666013177</v>
      </c>
      <c r="H30" s="63" t="s">
        <v>24</v>
      </c>
    </row>
    <row r="31" spans="1:9" ht="27" customHeight="1" x14ac:dyDescent="0.25">
      <c r="A31" s="29" t="s">
        <v>39</v>
      </c>
      <c r="B31" s="30" t="s">
        <v>40</v>
      </c>
      <c r="C31" s="13">
        <f>SUM(C32:C35)</f>
        <v>1698570</v>
      </c>
      <c r="D31" s="13">
        <f t="shared" ref="D31" si="6">SUM(D32:D35)</f>
        <v>695933</v>
      </c>
      <c r="E31" s="13">
        <f>E32+E33+E34+E35</f>
        <v>953750</v>
      </c>
      <c r="F31" s="13">
        <f t="shared" si="4"/>
        <v>-744820</v>
      </c>
      <c r="G31" s="19">
        <f t="shared" si="5"/>
        <v>0.56150173381138246</v>
      </c>
      <c r="H31" s="19"/>
    </row>
    <row r="32" spans="1:9" ht="30.75" customHeight="1" x14ac:dyDescent="0.25">
      <c r="A32" s="31" t="s">
        <v>41</v>
      </c>
      <c r="B32" s="30" t="s">
        <v>74</v>
      </c>
      <c r="C32" s="47">
        <v>213244</v>
      </c>
      <c r="D32" s="32">
        <v>93141</v>
      </c>
      <c r="E32" s="33">
        <v>108600</v>
      </c>
      <c r="F32" s="13">
        <f t="shared" si="4"/>
        <v>-104644</v>
      </c>
      <c r="G32" s="19">
        <f t="shared" si="5"/>
        <v>0.50927575922417512</v>
      </c>
      <c r="H32" s="19"/>
    </row>
    <row r="33" spans="1:10" ht="25.15" customHeight="1" x14ac:dyDescent="0.25">
      <c r="A33" s="29" t="s">
        <v>42</v>
      </c>
      <c r="B33" s="30" t="s">
        <v>75</v>
      </c>
      <c r="C33" s="47">
        <v>155221</v>
      </c>
      <c r="D33" s="32">
        <v>56959</v>
      </c>
      <c r="E33" s="33">
        <v>33411</v>
      </c>
      <c r="F33" s="13">
        <f>E33-C33</f>
        <v>-121810</v>
      </c>
      <c r="G33" s="19">
        <f t="shared" si="5"/>
        <v>0.21524793681267354</v>
      </c>
      <c r="H33" s="19"/>
    </row>
    <row r="34" spans="1:10" ht="25.9" customHeight="1" x14ac:dyDescent="0.25">
      <c r="A34" s="29" t="s">
        <v>43</v>
      </c>
      <c r="B34" s="30" t="s">
        <v>76</v>
      </c>
      <c r="C34" s="47">
        <v>1294594</v>
      </c>
      <c r="D34" s="32">
        <v>541827</v>
      </c>
      <c r="E34" s="33">
        <v>806935</v>
      </c>
      <c r="F34" s="13">
        <f t="shared" si="4"/>
        <v>-487659</v>
      </c>
      <c r="G34" s="19">
        <f t="shared" si="5"/>
        <v>0.62331124661476878</v>
      </c>
      <c r="H34" s="19"/>
    </row>
    <row r="35" spans="1:10" s="18" customFormat="1" ht="25.5" customHeight="1" x14ac:dyDescent="0.2">
      <c r="A35" s="29" t="s">
        <v>44</v>
      </c>
      <c r="B35" s="30" t="s">
        <v>77</v>
      </c>
      <c r="C35" s="47">
        <v>35511</v>
      </c>
      <c r="D35" s="32">
        <v>4006</v>
      </c>
      <c r="E35" s="33">
        <v>4804</v>
      </c>
      <c r="F35" s="13">
        <f t="shared" si="4"/>
        <v>-30707</v>
      </c>
      <c r="G35" s="19">
        <f t="shared" si="5"/>
        <v>0.13528202528793895</v>
      </c>
      <c r="H35" s="19"/>
    </row>
    <row r="36" spans="1:10" s="18" customFormat="1" ht="30.6" customHeight="1" x14ac:dyDescent="0.2">
      <c r="A36" s="29" t="s">
        <v>80</v>
      </c>
      <c r="B36" s="30" t="s">
        <v>79</v>
      </c>
      <c r="C36" s="47">
        <v>0</v>
      </c>
      <c r="D36" s="32"/>
      <c r="E36" s="33">
        <v>0</v>
      </c>
      <c r="F36" s="13">
        <f t="shared" si="4"/>
        <v>0</v>
      </c>
      <c r="G36" s="19"/>
      <c r="H36" s="19"/>
    </row>
    <row r="37" spans="1:10" s="18" customFormat="1" ht="35.25" customHeight="1" x14ac:dyDescent="0.2">
      <c r="A37" s="29" t="s">
        <v>60</v>
      </c>
      <c r="B37" s="30" t="s">
        <v>59</v>
      </c>
      <c r="C37" s="40">
        <v>0</v>
      </c>
      <c r="D37" s="13" t="e">
        <f>SUM(D39:D42)</f>
        <v>#VALUE!</v>
      </c>
      <c r="E37" s="13">
        <v>0</v>
      </c>
      <c r="F37" s="13">
        <f>E37-C37</f>
        <v>0</v>
      </c>
      <c r="G37" s="19" t="s">
        <v>64</v>
      </c>
      <c r="H37" s="19"/>
    </row>
    <row r="38" spans="1:10" ht="36.6" customHeight="1" x14ac:dyDescent="0.25">
      <c r="A38" s="29" t="s">
        <v>62</v>
      </c>
      <c r="B38" s="30" t="s">
        <v>61</v>
      </c>
      <c r="C38" s="40">
        <v>0</v>
      </c>
      <c r="D38" s="13"/>
      <c r="E38" s="13">
        <v>0</v>
      </c>
      <c r="F38" s="13">
        <f t="shared" si="4"/>
        <v>0</v>
      </c>
      <c r="G38" s="19" t="s">
        <v>64</v>
      </c>
      <c r="H38" s="19"/>
    </row>
    <row r="39" spans="1:10" ht="73.5" customHeight="1" x14ac:dyDescent="0.25">
      <c r="A39" s="3" t="s">
        <v>56</v>
      </c>
      <c r="B39" s="8" t="s">
        <v>45</v>
      </c>
      <c r="C39" s="47">
        <v>0</v>
      </c>
      <c r="D39" s="34"/>
      <c r="E39" s="33">
        <v>777</v>
      </c>
      <c r="F39" s="13">
        <f t="shared" si="4"/>
        <v>777</v>
      </c>
      <c r="G39" s="19" t="s">
        <v>32</v>
      </c>
      <c r="H39" s="19"/>
      <c r="J39" s="42"/>
    </row>
    <row r="40" spans="1:10" ht="30" x14ac:dyDescent="0.25">
      <c r="A40" s="3" t="s">
        <v>46</v>
      </c>
      <c r="B40" s="8" t="s">
        <v>47</v>
      </c>
      <c r="C40" s="47">
        <v>0</v>
      </c>
      <c r="D40" s="13" t="s">
        <v>32</v>
      </c>
      <c r="E40" s="33">
        <v>-6506</v>
      </c>
      <c r="F40" s="13">
        <f>E40-C40</f>
        <v>-6506</v>
      </c>
      <c r="G40" s="19" t="s">
        <v>32</v>
      </c>
      <c r="H40" s="19"/>
    </row>
    <row r="41" spans="1:10" x14ac:dyDescent="0.25">
      <c r="A41" s="64" t="s">
        <v>26</v>
      </c>
      <c r="B41" s="65"/>
      <c r="C41" s="66">
        <f>C30+C3</f>
        <v>2330793</v>
      </c>
      <c r="D41" s="66" t="e">
        <f>D30+D3</f>
        <v>#VALUE!</v>
      </c>
      <c r="E41" s="66">
        <f>E30+E3</f>
        <v>1264555</v>
      </c>
      <c r="F41" s="66">
        <f t="shared" si="4"/>
        <v>-1066238</v>
      </c>
      <c r="G41" s="67">
        <f>E41/C41</f>
        <v>0.54254281697259255</v>
      </c>
      <c r="H41" s="68"/>
    </row>
    <row r="42" spans="1:10" x14ac:dyDescent="0.25">
      <c r="A42" s="74" t="s">
        <v>18</v>
      </c>
      <c r="B42" s="75"/>
      <c r="C42" s="75"/>
      <c r="D42" s="76"/>
      <c r="E42" s="71"/>
      <c r="F42" s="20"/>
      <c r="G42" s="20"/>
      <c r="H42" s="20"/>
    </row>
    <row r="43" spans="1:10" ht="30" x14ac:dyDescent="0.25">
      <c r="A43" s="10" t="s">
        <v>87</v>
      </c>
      <c r="B43" s="11"/>
      <c r="D43" s="12"/>
    </row>
    <row r="44" spans="1:10" x14ac:dyDescent="0.25">
      <c r="A44" s="10"/>
      <c r="B44" s="11"/>
      <c r="D44" s="12"/>
      <c r="E44" s="73"/>
    </row>
    <row r="45" spans="1:10" x14ac:dyDescent="0.25">
      <c r="A45" s="10"/>
      <c r="B45" s="11"/>
      <c r="D45" s="12"/>
    </row>
    <row r="46" spans="1:10" x14ac:dyDescent="0.25">
      <c r="A46" s="10"/>
      <c r="B46" s="11"/>
      <c r="D46" s="12"/>
    </row>
    <row r="47" spans="1:10" x14ac:dyDescent="0.25">
      <c r="A47" s="10"/>
      <c r="B47" s="11"/>
      <c r="D47" s="12"/>
      <c r="E47" s="73"/>
    </row>
    <row r="48" spans="1:10" x14ac:dyDescent="0.25">
      <c r="A48" s="10"/>
      <c r="B48" s="11"/>
      <c r="D48" s="12"/>
    </row>
    <row r="49" spans="1:4" x14ac:dyDescent="0.25">
      <c r="A49" s="10"/>
      <c r="B49" s="11"/>
      <c r="D49" s="12"/>
    </row>
    <row r="50" spans="1:4" x14ac:dyDescent="0.25">
      <c r="A50" s="10"/>
      <c r="B50" s="11"/>
      <c r="D50" s="12"/>
    </row>
    <row r="51" spans="1:4" x14ac:dyDescent="0.25">
      <c r="A51" s="10"/>
      <c r="B51" s="11"/>
      <c r="D51" s="12"/>
    </row>
    <row r="52" spans="1:4" x14ac:dyDescent="0.25">
      <c r="A52" s="10"/>
      <c r="B52" s="11"/>
      <c r="D52" s="12"/>
    </row>
    <row r="53" spans="1:4" x14ac:dyDescent="0.25">
      <c r="A53" s="10"/>
      <c r="B53" s="11"/>
      <c r="D53" s="12"/>
    </row>
    <row r="54" spans="1:4" x14ac:dyDescent="0.25">
      <c r="A54" s="10"/>
      <c r="B54" s="11"/>
      <c r="D54" s="12"/>
    </row>
    <row r="55" spans="1:4" x14ac:dyDescent="0.25">
      <c r="A55" s="10"/>
      <c r="B55" s="11"/>
      <c r="D55" s="12"/>
    </row>
    <row r="56" spans="1:4" x14ac:dyDescent="0.25">
      <c r="A56" s="10"/>
      <c r="B56" s="11"/>
      <c r="D56" s="12"/>
    </row>
    <row r="57" spans="1:4" x14ac:dyDescent="0.25">
      <c r="A57" s="10"/>
      <c r="B57" s="11"/>
      <c r="D57" s="12"/>
    </row>
    <row r="58" spans="1:4" x14ac:dyDescent="0.25">
      <c r="A58" s="10"/>
      <c r="B58" s="11"/>
      <c r="D58" s="12"/>
    </row>
    <row r="59" spans="1:4" x14ac:dyDescent="0.25">
      <c r="A59" s="10"/>
      <c r="B59" s="11"/>
      <c r="D59" s="12"/>
    </row>
    <row r="60" spans="1:4" x14ac:dyDescent="0.25">
      <c r="A60" s="10"/>
      <c r="B60" s="11"/>
      <c r="D60" s="12"/>
    </row>
    <row r="61" spans="1:4" x14ac:dyDescent="0.25">
      <c r="A61" s="10"/>
      <c r="B61" s="11"/>
      <c r="D61" s="12"/>
    </row>
    <row r="62" spans="1:4" x14ac:dyDescent="0.25">
      <c r="A62" s="10"/>
      <c r="B62" s="11"/>
      <c r="D62" s="12"/>
    </row>
    <row r="63" spans="1:4" x14ac:dyDescent="0.25">
      <c r="A63" s="10"/>
      <c r="B63" s="11"/>
      <c r="D63" s="12"/>
    </row>
    <row r="64" spans="1:4" x14ac:dyDescent="0.25">
      <c r="A64" s="10"/>
      <c r="B64" s="11"/>
      <c r="D64" s="12"/>
    </row>
    <row r="65" spans="1:4" x14ac:dyDescent="0.25">
      <c r="A65" s="10"/>
      <c r="B65" s="11"/>
      <c r="D65" s="12"/>
    </row>
    <row r="66" spans="1:4" x14ac:dyDescent="0.25">
      <c r="A66" s="10"/>
      <c r="B66" s="11"/>
      <c r="D66" s="12"/>
    </row>
    <row r="67" spans="1:4" x14ac:dyDescent="0.25">
      <c r="A67" s="10"/>
      <c r="B67" s="11"/>
      <c r="D67" s="12"/>
    </row>
    <row r="68" spans="1:4" x14ac:dyDescent="0.25">
      <c r="A68" s="10"/>
      <c r="B68" s="11"/>
      <c r="D68" s="12"/>
    </row>
    <row r="69" spans="1:4" x14ac:dyDescent="0.25">
      <c r="A69" s="10"/>
      <c r="B69" s="11"/>
      <c r="D69" s="12"/>
    </row>
    <row r="70" spans="1:4" x14ac:dyDescent="0.25">
      <c r="A70" s="10"/>
      <c r="B70" s="11"/>
      <c r="D70" s="12"/>
    </row>
    <row r="71" spans="1:4" x14ac:dyDescent="0.25">
      <c r="A71" s="10"/>
      <c r="B71" s="11"/>
      <c r="D71" s="12"/>
    </row>
    <row r="72" spans="1:4" x14ac:dyDescent="0.25">
      <c r="A72" s="10"/>
      <c r="B72" s="11"/>
      <c r="D72" s="12"/>
    </row>
    <row r="73" spans="1:4" x14ac:dyDescent="0.25">
      <c r="A73" s="10"/>
      <c r="B73" s="11"/>
      <c r="D73" s="12"/>
    </row>
    <row r="74" spans="1:4" x14ac:dyDescent="0.25">
      <c r="A74" s="10"/>
      <c r="B74" s="11"/>
      <c r="D74" s="12"/>
    </row>
    <row r="75" spans="1:4" x14ac:dyDescent="0.25">
      <c r="A75" s="10"/>
      <c r="B75" s="11"/>
      <c r="D75" s="12"/>
    </row>
    <row r="76" spans="1:4" x14ac:dyDescent="0.25">
      <c r="A76" s="10"/>
      <c r="B76" s="11"/>
      <c r="D76" s="12"/>
    </row>
    <row r="77" spans="1:4" x14ac:dyDescent="0.25">
      <c r="A77" s="10"/>
      <c r="B77" s="11"/>
      <c r="D77" s="12"/>
    </row>
    <row r="78" spans="1:4" x14ac:dyDescent="0.25">
      <c r="A78" s="10"/>
      <c r="B78" s="11"/>
      <c r="D78" s="12"/>
    </row>
    <row r="79" spans="1:4" x14ac:dyDescent="0.25">
      <c r="A79" s="10"/>
      <c r="B79" s="11"/>
      <c r="D79" s="12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42:D42"/>
    <mergeCell ref="A1:H1"/>
  </mergeCells>
  <phoneticPr fontId="0" type="noConversion"/>
  <printOptions horizontalCentered="1"/>
  <pageMargins left="0.59055118110236227" right="0" top="0" bottom="0" header="0" footer="0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</vt:lpstr>
      <vt:lpstr>Лист1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Solovieva</cp:lastModifiedBy>
  <cp:lastPrinted>2022-02-11T13:15:33Z</cp:lastPrinted>
  <dcterms:created xsi:type="dcterms:W3CDTF">2000-04-06T09:59:55Z</dcterms:created>
  <dcterms:modified xsi:type="dcterms:W3CDTF">2022-02-11T14:39:34Z</dcterms:modified>
</cp:coreProperties>
</file>