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8580" windowHeight="6516"/>
  </bookViews>
  <sheets>
    <sheet name="Лист1" sheetId="2" r:id="rId1"/>
  </sheets>
  <calcPr calcId="145621" fullPrecision="0"/>
</workbook>
</file>

<file path=xl/calcChain.xml><?xml version="1.0" encoding="utf-8"?>
<calcChain xmlns="http://schemas.openxmlformats.org/spreadsheetml/2006/main">
  <c r="D52" i="2" l="1"/>
  <c r="H52" i="2"/>
  <c r="H26" i="2"/>
  <c r="G26" i="2"/>
  <c r="K34" i="2"/>
  <c r="K35" i="2" s="1"/>
  <c r="I51" i="2"/>
  <c r="J51" i="2"/>
  <c r="K51" i="2"/>
  <c r="L51" i="2"/>
  <c r="I49" i="2"/>
  <c r="J49" i="2"/>
  <c r="K49" i="2"/>
  <c r="L49" i="2"/>
  <c r="I46" i="2"/>
  <c r="J46" i="2"/>
  <c r="K46" i="2"/>
  <c r="L46" i="2"/>
  <c r="I44" i="2"/>
  <c r="J44" i="2"/>
  <c r="K44" i="2"/>
  <c r="L44" i="2"/>
  <c r="I42" i="2"/>
  <c r="J42" i="2"/>
  <c r="K42" i="2"/>
  <c r="L42" i="2"/>
  <c r="I40" i="2"/>
  <c r="J40" i="2"/>
  <c r="K40" i="2"/>
  <c r="L40" i="2"/>
  <c r="I38" i="2"/>
  <c r="J38" i="2"/>
  <c r="K38" i="2"/>
  <c r="L38" i="2"/>
  <c r="I35" i="2"/>
  <c r="J35" i="2"/>
  <c r="L35" i="2"/>
  <c r="I31" i="2"/>
  <c r="J31" i="2"/>
  <c r="K31" i="2"/>
  <c r="L31" i="2"/>
  <c r="I27" i="2"/>
  <c r="J27" i="2"/>
  <c r="K27" i="2"/>
  <c r="L27" i="2"/>
  <c r="I20" i="2"/>
  <c r="J20" i="2"/>
  <c r="K20" i="2"/>
  <c r="L20" i="2"/>
  <c r="I15" i="2"/>
  <c r="J15" i="2"/>
  <c r="K15" i="2"/>
  <c r="L15" i="2"/>
  <c r="F17" i="2"/>
  <c r="F13" i="2"/>
  <c r="F15" i="2" s="1"/>
  <c r="E17" i="2"/>
  <c r="E20" i="2" s="1"/>
  <c r="D18" i="2"/>
  <c r="D20" i="2" s="1"/>
  <c r="E51" i="2"/>
  <c r="F51" i="2"/>
  <c r="G51" i="2"/>
  <c r="D51" i="2"/>
  <c r="E49" i="2"/>
  <c r="F49" i="2"/>
  <c r="G49" i="2"/>
  <c r="D49" i="2"/>
  <c r="E46" i="2"/>
  <c r="F46" i="2"/>
  <c r="G46" i="2"/>
  <c r="D46" i="2"/>
  <c r="E44" i="2"/>
  <c r="F44" i="2"/>
  <c r="G44" i="2"/>
  <c r="D44" i="2"/>
  <c r="E42" i="2"/>
  <c r="F42" i="2"/>
  <c r="G42" i="2"/>
  <c r="D42" i="2"/>
  <c r="E40" i="2"/>
  <c r="F40" i="2"/>
  <c r="G40" i="2"/>
  <c r="D40" i="2"/>
  <c r="E38" i="2"/>
  <c r="F38" i="2"/>
  <c r="G38" i="2"/>
  <c r="D38" i="2"/>
  <c r="E35" i="2"/>
  <c r="F35" i="2"/>
  <c r="G35" i="2"/>
  <c r="D35" i="2"/>
  <c r="E31" i="2"/>
  <c r="F31" i="2"/>
  <c r="G31" i="2"/>
  <c r="D31" i="2"/>
  <c r="E27" i="2"/>
  <c r="F27" i="2"/>
  <c r="G27" i="2"/>
  <c r="D27" i="2"/>
  <c r="F20" i="2"/>
  <c r="G20" i="2"/>
  <c r="E15" i="2"/>
  <c r="G15" i="2"/>
  <c r="D15" i="2"/>
  <c r="K52" i="2" l="1"/>
  <c r="I52" i="2"/>
  <c r="J52" i="2"/>
  <c r="L52" i="2"/>
  <c r="G52" i="2"/>
  <c r="F52" i="2"/>
  <c r="E52" i="2"/>
  <c r="M11" i="2" l="1"/>
  <c r="H11" i="2"/>
  <c r="M51" i="2" l="1"/>
  <c r="H51" i="2"/>
  <c r="M49" i="2"/>
  <c r="H49" i="2"/>
  <c r="M46" i="2"/>
  <c r="H46" i="2"/>
  <c r="M44" i="2"/>
  <c r="H44" i="2"/>
  <c r="M42" i="2"/>
  <c r="H42" i="2"/>
  <c r="M40" i="2"/>
  <c r="H40" i="2"/>
  <c r="M38" i="2"/>
  <c r="H38" i="2"/>
  <c r="M35" i="2"/>
  <c r="H35" i="2"/>
  <c r="M31" i="2"/>
  <c r="H31" i="2"/>
  <c r="M27" i="2"/>
  <c r="H27" i="2"/>
  <c r="H20" i="2"/>
  <c r="M20" i="2"/>
  <c r="M15" i="2"/>
  <c r="M52" i="2" s="1"/>
  <c r="H15" i="2"/>
</calcChain>
</file>

<file path=xl/sharedStrings.xml><?xml version="1.0" encoding="utf-8"?>
<sst xmlns="http://schemas.openxmlformats.org/spreadsheetml/2006/main" count="88" uniqueCount="72">
  <si>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</si>
  <si>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</si>
  <si>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</si>
  <si>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</si>
  <si>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</si>
  <si>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</si>
  <si>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</si>
  <si>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</si>
  <si>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</si>
  <si>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</si>
  <si>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</si>
  <si>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</si>
  <si>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</si>
  <si>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</si>
  <si>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</si>
  <si>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</si>
  <si>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</si>
  <si>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</si>
  <si>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</si>
  <si>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</si>
  <si>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</si>
  <si>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</si>
  <si>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</si>
  <si>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</si>
  <si>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</si>
  <si>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</si>
  <si>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</si>
  <si>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</si>
  <si>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</si>
  <si>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</si>
  <si>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</si>
  <si>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</si>
  <si>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</si>
  <si>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</si>
  <si>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</si>
  <si>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</si>
  <si>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</si>
  <si>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</si>
  <si>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</si>
  <si>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</si>
  <si>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</si>
  <si>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</si>
  <si>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</si>
  <si>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</si>
  <si>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</si>
  <si>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</si>
  <si>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</si>
  <si>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</si>
  <si>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</si>
  <si>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</si>
  <si>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</si>
  <si>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</si>
  <si>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</si>
  <si>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</si>
  <si>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</si>
  <si>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</si>
  <si>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</si>
  <si>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2015 год</t>
  </si>
  <si>
    <t>2016 год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</si>
  <si>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</si>
  <si>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</si>
  <si>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Переславля-Залеского на плановый период  2015 и 2016 годов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</si>
  <si>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</si>
  <si>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</si>
  <si>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</si>
  <si>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</si>
  <si>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</si>
  <si>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Всего по 2015 году</t>
  </si>
  <si>
    <t>Всего по 2016 году</t>
  </si>
  <si>
    <t>ВЦП "Развитие культуры и искусства в г. Переславле-Залесском на 2014-2016 годы"</t>
  </si>
  <si>
    <t>ВЦП "Социальная поддержка населения г. Переславля-Залесского" на 2013-2015 годы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</si>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</sst>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2" fillId="0" borderId="1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justify" vertical="center" wrapText="1"/>
    </xf>
    <xf numFmtId="43" fontId="2" fillId="0" borderId="4" xfId="0" applyNumberFormat="1" applyFont="1" applyBorder="1" applyAlignment="1">
      <alignment horizontal="center" vertical="center" wrapText="1"/>
    </xf>
    <xf numFmtId="43" fontId="1" fillId="0" borderId="5" xfId="0" applyNumberFormat="1" applyFont="1" applyBorder="1" applyAlignment="1">
      <alignment vertical="center" wrapText="1"/>
    </xf>
    <xf numFmtId="43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zoomScaleNormal="100" workbookViewId="0">
      <pane xSplit="3" ySplit="10" topLeftCell="F39" activePane="bottomRight" state="frozen"/>
      <selection pane="topRight" activeCell="D1" sqref="D1"/>
      <selection pane="bottomLeft" activeCell="A11" sqref="A11"/>
      <selection pane="bottomRight" activeCell="A2" sqref="A2:M2"/>
    </sheetView>
  </sheetViews>
  <sheetFormatPr defaultColWidth="8.88671875" defaultRowHeight="13.8" x14ac:dyDescent="0.3"/>
  <cols>
    <col min="1" max="1" width="5.6640625" style="5" customWidth="1"/>
    <col min="2" max="2" width="21" style="5" customWidth="1"/>
    <col min="3" max="3" width="41.5546875" style="5" customWidth="1"/>
    <col min="4" max="5" width="17.88671875" style="5" customWidth="1"/>
    <col min="6" max="6" width="15.33203125" style="5" customWidth="1"/>
    <col min="7" max="7" width="14.88671875" style="5" customWidth="1"/>
    <col min="8" max="13" width="17.33203125" style="9" customWidth="1"/>
    <col min="14" max="16384" width="8.88671875" style="5"/>
  </cols>
  <sheetData>
    <row r="1" spans="1:13" x14ac:dyDescent="0.3">
      <c r="A1" s="44" t="s">
        <v>71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x14ac:dyDescent="0.3">
      <c r="A2" s="44" t="s">
        <v>55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x14ac:dyDescent="0.3">
      <c r="A3" s="44" t="s">
        <v>56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8.25" customHeight="1" x14ac:dyDescent="0.3">
      <c r="A4" s="48" t="s">
        <v>61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0.6" hidden="1" customHeight="1" x14ac:dyDescent="0.3">
      <c r="A5" s="10"/>
      <c r="B5" s="10"/>
      <c r="C5" s="10"/>
      <c r="D5" s="10"/>
      <c r="E5" s="10"/>
      <c r="F5" s="10"/>
      <c r="G5" s="10"/>
      <c r="H5" s="11">
        <v>0.80728</v>
      </c>
      <c r="I5" s="11"/>
      <c r="J5" s="11"/>
      <c r="K5" s="11"/>
      <c r="L5" s="11"/>
      <c r="M5" s="12">
        <v>0.80012000000000005</v>
      </c>
    </row>
    <row r="6" spans="1:13" ht="13.2" customHeight="1" x14ac:dyDescent="0.3">
      <c r="A6" s="8"/>
      <c r="B6" s="8"/>
      <c r="C6" s="8"/>
      <c r="D6" s="10"/>
      <c r="E6" s="10"/>
      <c r="F6" s="10"/>
      <c r="G6" s="10"/>
      <c r="H6" s="13"/>
      <c r="I6" s="13"/>
      <c r="J6" s="13"/>
      <c r="K6" s="13"/>
      <c r="L6" s="13"/>
      <c r="M6" s="14" t="s">
        <v>60</v>
      </c>
    </row>
    <row r="7" spans="1:13" ht="22.95" customHeight="1" x14ac:dyDescent="0.3">
      <c r="A7" s="38" t="s">
        <v>0</v>
      </c>
      <c r="B7" s="38" t="s">
        <v>1</v>
      </c>
      <c r="C7" s="38" t="s">
        <v>2</v>
      </c>
      <c r="D7" s="27" t="s">
        <v>57</v>
      </c>
      <c r="E7" s="28"/>
      <c r="F7" s="28"/>
      <c r="G7" s="28"/>
      <c r="H7" s="29"/>
      <c r="I7" s="27" t="s">
        <v>58</v>
      </c>
      <c r="J7" s="28"/>
      <c r="K7" s="28"/>
      <c r="L7" s="28"/>
      <c r="M7" s="29"/>
    </row>
    <row r="8" spans="1:13" ht="14.4" customHeight="1" x14ac:dyDescent="0.3">
      <c r="A8" s="39"/>
      <c r="B8" s="39"/>
      <c r="C8" s="39"/>
      <c r="D8" s="30" t="s">
        <v>62</v>
      </c>
      <c r="E8" s="31"/>
      <c r="F8" s="31"/>
      <c r="G8" s="31"/>
      <c r="H8" s="31"/>
      <c r="I8" s="30" t="s">
        <v>62</v>
      </c>
      <c r="J8" s="31"/>
      <c r="K8" s="31"/>
      <c r="L8" s="31"/>
      <c r="M8" s="32"/>
    </row>
    <row r="9" spans="1:13" ht="112.2" customHeight="1" x14ac:dyDescent="0.3">
      <c r="A9" s="42"/>
      <c r="B9" s="42"/>
      <c r="C9" s="42"/>
      <c r="D9" s="21" t="s">
        <v>63</v>
      </c>
      <c r="E9" s="21" t="s">
        <v>64</v>
      </c>
      <c r="F9" s="21" t="s">
        <v>65</v>
      </c>
      <c r="G9" s="21" t="s">
        <v>66</v>
      </c>
      <c r="H9" s="19" t="s">
        <v>67</v>
      </c>
      <c r="I9" s="21" t="s">
        <v>63</v>
      </c>
      <c r="J9" s="21" t="s">
        <v>64</v>
      </c>
      <c r="K9" s="21" t="s">
        <v>65</v>
      </c>
      <c r="L9" s="21" t="s">
        <v>66</v>
      </c>
      <c r="M9" s="26" t="s">
        <v>68</v>
      </c>
    </row>
    <row r="10" spans="1:13" ht="12.6" customHeight="1" x14ac:dyDescent="0.3">
      <c r="A10" s="1">
        <v>1</v>
      </c>
      <c r="B10" s="1">
        <v>2</v>
      </c>
      <c r="C10" s="1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20">
        <v>13</v>
      </c>
    </row>
    <row r="11" spans="1:13" ht="48.6" customHeight="1" x14ac:dyDescent="0.3">
      <c r="A11" s="36" t="s">
        <v>3</v>
      </c>
      <c r="B11" s="37" t="s">
        <v>4</v>
      </c>
      <c r="C11" s="2" t="s">
        <v>5</v>
      </c>
      <c r="D11" s="22">
        <v>490629904.58999997</v>
      </c>
      <c r="E11" s="22"/>
      <c r="F11" s="22"/>
      <c r="G11" s="22"/>
      <c r="H11" s="16">
        <f>517377159.93-26747255.34</f>
        <v>490629904.58999997</v>
      </c>
      <c r="I11" s="15">
        <v>479182941.38999999</v>
      </c>
      <c r="J11" s="15"/>
      <c r="K11" s="15"/>
      <c r="L11" s="15"/>
      <c r="M11" s="16">
        <f>518569410.11-39386468.72</f>
        <v>479182941.38999999</v>
      </c>
    </row>
    <row r="12" spans="1:13" ht="13.95" customHeight="1" x14ac:dyDescent="0.3">
      <c r="A12" s="36"/>
      <c r="B12" s="37"/>
      <c r="C12" s="2" t="s">
        <v>6</v>
      </c>
      <c r="D12" s="22"/>
      <c r="E12" s="22"/>
      <c r="F12" s="22">
        <v>8558117.1699999999</v>
      </c>
      <c r="G12" s="22"/>
      <c r="H12" s="16">
        <v>8558117.1699999999</v>
      </c>
      <c r="I12" s="15"/>
      <c r="J12" s="15"/>
      <c r="K12" s="15">
        <v>8547086.5600000005</v>
      </c>
      <c r="L12" s="15"/>
      <c r="M12" s="16">
        <v>8547086.5600000005</v>
      </c>
    </row>
    <row r="13" spans="1:13" ht="49.2" customHeight="1" x14ac:dyDescent="0.3">
      <c r="A13" s="36"/>
      <c r="B13" s="37"/>
      <c r="C13" s="2" t="s">
        <v>7</v>
      </c>
      <c r="D13" s="22"/>
      <c r="E13" s="22"/>
      <c r="F13" s="22">
        <f>392338.08+120000</f>
        <v>512338.08</v>
      </c>
      <c r="G13" s="22"/>
      <c r="H13" s="16">
        <v>512338.08</v>
      </c>
      <c r="I13" s="15"/>
      <c r="J13" s="15"/>
      <c r="K13" s="15">
        <v>508858.32</v>
      </c>
      <c r="L13" s="15"/>
      <c r="M13" s="16">
        <v>508858.32</v>
      </c>
    </row>
    <row r="14" spans="1:13" ht="28.95" customHeight="1" x14ac:dyDescent="0.3">
      <c r="A14" s="36"/>
      <c r="B14" s="37"/>
      <c r="C14" s="2" t="s">
        <v>8</v>
      </c>
      <c r="D14" s="22">
        <v>1210920</v>
      </c>
      <c r="E14" s="22"/>
      <c r="F14" s="22"/>
      <c r="G14" s="22"/>
      <c r="H14" s="16">
        <v>1210920</v>
      </c>
      <c r="I14" s="15">
        <v>1200180</v>
      </c>
      <c r="J14" s="15"/>
      <c r="K14" s="15"/>
      <c r="L14" s="15"/>
      <c r="M14" s="16">
        <v>1200180</v>
      </c>
    </row>
    <row r="15" spans="1:13" ht="13.95" customHeight="1" x14ac:dyDescent="0.3">
      <c r="A15" s="33" t="s">
        <v>9</v>
      </c>
      <c r="B15" s="34"/>
      <c r="C15" s="35"/>
      <c r="D15" s="23">
        <f>SUM(D11:D14)</f>
        <v>491840824.58999997</v>
      </c>
      <c r="E15" s="23">
        <f t="shared" ref="E15:G15" si="0">SUM(E11:E14)</f>
        <v>0</v>
      </c>
      <c r="F15" s="23">
        <f t="shared" si="0"/>
        <v>9070455.25</v>
      </c>
      <c r="G15" s="23">
        <f t="shared" si="0"/>
        <v>0</v>
      </c>
      <c r="H15" s="16">
        <f>SUM(H11:H14)</f>
        <v>500911279.83999997</v>
      </c>
      <c r="I15" s="16">
        <f t="shared" ref="I15:L15" si="1">SUM(I11:I14)</f>
        <v>480383121.38999999</v>
      </c>
      <c r="J15" s="16">
        <f t="shared" si="1"/>
        <v>0</v>
      </c>
      <c r="K15" s="16">
        <f t="shared" si="1"/>
        <v>9055944.8800000008</v>
      </c>
      <c r="L15" s="16">
        <f t="shared" si="1"/>
        <v>0</v>
      </c>
      <c r="M15" s="16">
        <f>SUM(M11:M14)</f>
        <v>489439066.26999998</v>
      </c>
    </row>
    <row r="16" spans="1:13" ht="42" customHeight="1" x14ac:dyDescent="0.3">
      <c r="A16" s="36" t="s">
        <v>10</v>
      </c>
      <c r="B16" s="37" t="s">
        <v>11</v>
      </c>
      <c r="C16" s="2" t="s">
        <v>70</v>
      </c>
      <c r="D16" s="22"/>
      <c r="E16" s="22">
        <v>210812498.28</v>
      </c>
      <c r="F16" s="22"/>
      <c r="G16" s="22"/>
      <c r="H16" s="16">
        <v>210812498.28</v>
      </c>
      <c r="I16" s="15"/>
      <c r="J16" s="15">
        <v>214091763.55000001</v>
      </c>
      <c r="K16" s="15"/>
      <c r="L16" s="15"/>
      <c r="M16" s="16">
        <v>214091763.55000001</v>
      </c>
    </row>
    <row r="17" spans="1:13" ht="29.4" customHeight="1" x14ac:dyDescent="0.3">
      <c r="A17" s="36"/>
      <c r="B17" s="37"/>
      <c r="C17" s="2" t="s">
        <v>12</v>
      </c>
      <c r="D17" s="22"/>
      <c r="E17" s="22">
        <f>115503.2+47439</f>
        <v>162942.20000000001</v>
      </c>
      <c r="F17" s="22">
        <f>H17-E17</f>
        <v>20000</v>
      </c>
      <c r="G17" s="22"/>
      <c r="H17" s="16">
        <v>182942.2</v>
      </c>
      <c r="I17" s="15"/>
      <c r="J17" s="15">
        <v>114478.77</v>
      </c>
      <c r="K17" s="15"/>
      <c r="L17" s="15"/>
      <c r="M17" s="16">
        <v>114478.77</v>
      </c>
    </row>
    <row r="18" spans="1:13" ht="41.4" customHeight="1" x14ac:dyDescent="0.3">
      <c r="A18" s="36"/>
      <c r="B18" s="37"/>
      <c r="C18" s="2" t="s">
        <v>13</v>
      </c>
      <c r="D18" s="22">
        <f>4529883.84-1800000</f>
        <v>2729883.84</v>
      </c>
      <c r="E18" s="22">
        <v>2195327.6</v>
      </c>
      <c r="F18" s="22"/>
      <c r="G18" s="22"/>
      <c r="H18" s="16">
        <v>4925211.4400000004</v>
      </c>
      <c r="I18" s="15">
        <v>822523.36</v>
      </c>
      <c r="J18" s="15">
        <v>36005.4</v>
      </c>
      <c r="K18" s="15"/>
      <c r="L18" s="15"/>
      <c r="M18" s="16">
        <v>858528.76</v>
      </c>
    </row>
    <row r="19" spans="1:13" ht="15" customHeight="1" x14ac:dyDescent="0.3">
      <c r="A19" s="36"/>
      <c r="B19" s="37"/>
      <c r="C19" s="2" t="s">
        <v>14</v>
      </c>
      <c r="D19" s="22"/>
      <c r="E19" s="22">
        <v>392092.67</v>
      </c>
      <c r="F19" s="22">
        <v>100000</v>
      </c>
      <c r="G19" s="22"/>
      <c r="H19" s="16">
        <v>492092.67</v>
      </c>
      <c r="I19" s="15"/>
      <c r="J19" s="15">
        <v>388615.08</v>
      </c>
      <c r="K19" s="15"/>
      <c r="L19" s="15"/>
      <c r="M19" s="16">
        <v>388615.08</v>
      </c>
    </row>
    <row r="20" spans="1:13" ht="14.4" customHeight="1" x14ac:dyDescent="0.3">
      <c r="A20" s="33" t="s">
        <v>9</v>
      </c>
      <c r="B20" s="34"/>
      <c r="C20" s="35"/>
      <c r="D20" s="23">
        <f>SUM(D16:D19)</f>
        <v>2729883.84</v>
      </c>
      <c r="E20" s="23">
        <f t="shared" ref="E20:G20" si="2">SUM(E16:E19)</f>
        <v>213562860.75</v>
      </c>
      <c r="F20" s="23">
        <f t="shared" si="2"/>
        <v>120000</v>
      </c>
      <c r="G20" s="23">
        <f t="shared" si="2"/>
        <v>0</v>
      </c>
      <c r="H20" s="16">
        <f>SUM(H16:H19)</f>
        <v>216412744.59</v>
      </c>
      <c r="I20" s="16">
        <f t="shared" ref="I20:L20" si="3">SUM(I16:I19)</f>
        <v>822523.36</v>
      </c>
      <c r="J20" s="16">
        <f t="shared" si="3"/>
        <v>214630862.80000001</v>
      </c>
      <c r="K20" s="16">
        <f t="shared" si="3"/>
        <v>0</v>
      </c>
      <c r="L20" s="16">
        <f t="shared" si="3"/>
        <v>0</v>
      </c>
      <c r="M20" s="16">
        <f>SUM(M16:M19)</f>
        <v>215453386.16</v>
      </c>
    </row>
    <row r="21" spans="1:13" ht="40.200000000000003" customHeight="1" x14ac:dyDescent="0.3">
      <c r="A21" s="36" t="s">
        <v>15</v>
      </c>
      <c r="B21" s="37" t="s">
        <v>16</v>
      </c>
      <c r="C21" s="2" t="s">
        <v>17</v>
      </c>
      <c r="D21" s="22"/>
      <c r="E21" s="22"/>
      <c r="F21" s="22"/>
      <c r="G21" s="15">
        <v>77498.880000000005</v>
      </c>
      <c r="H21" s="16">
        <v>77498.880000000005</v>
      </c>
      <c r="I21" s="15"/>
      <c r="J21" s="15"/>
      <c r="K21" s="15"/>
      <c r="L21" s="15">
        <v>76811.520000000004</v>
      </c>
      <c r="M21" s="16">
        <v>76811.520000000004</v>
      </c>
    </row>
    <row r="22" spans="1:13" ht="57" customHeight="1" x14ac:dyDescent="0.3">
      <c r="A22" s="36"/>
      <c r="B22" s="37"/>
      <c r="C22" s="2" t="s">
        <v>18</v>
      </c>
      <c r="D22" s="22"/>
      <c r="E22" s="22"/>
      <c r="F22" s="22"/>
      <c r="G22" s="15">
        <v>1130192</v>
      </c>
      <c r="H22" s="16">
        <v>1130192</v>
      </c>
      <c r="I22" s="15"/>
      <c r="J22" s="15"/>
      <c r="K22" s="15"/>
      <c r="L22" s="15">
        <v>1120168</v>
      </c>
      <c r="M22" s="16">
        <v>1120168</v>
      </c>
    </row>
    <row r="23" spans="1:13" ht="71.400000000000006" customHeight="1" x14ac:dyDescent="0.3">
      <c r="A23" s="36"/>
      <c r="B23" s="37"/>
      <c r="C23" s="2" t="s">
        <v>19</v>
      </c>
      <c r="D23" s="22"/>
      <c r="E23" s="22"/>
      <c r="F23" s="22"/>
      <c r="G23" s="15">
        <v>1135842.96</v>
      </c>
      <c r="H23" s="16">
        <v>1135842.96</v>
      </c>
      <c r="I23" s="15"/>
      <c r="J23" s="15"/>
      <c r="K23" s="15"/>
      <c r="L23" s="15">
        <v>1125768.8400000001</v>
      </c>
      <c r="M23" s="16">
        <v>1125768.8400000001</v>
      </c>
    </row>
    <row r="24" spans="1:13" ht="59.4" customHeight="1" x14ac:dyDescent="0.3">
      <c r="A24" s="36"/>
      <c r="B24" s="37"/>
      <c r="C24" s="1" t="s">
        <v>20</v>
      </c>
      <c r="D24" s="21"/>
      <c r="E24" s="21"/>
      <c r="F24" s="21"/>
      <c r="G24" s="15">
        <v>1210920</v>
      </c>
      <c r="H24" s="16">
        <v>1210920</v>
      </c>
      <c r="I24" s="15"/>
      <c r="J24" s="15"/>
      <c r="K24" s="15"/>
      <c r="L24" s="15">
        <v>1200180</v>
      </c>
      <c r="M24" s="16">
        <v>1200180</v>
      </c>
    </row>
    <row r="25" spans="1:13" ht="53.4" customHeight="1" x14ac:dyDescent="0.3">
      <c r="A25" s="36"/>
      <c r="B25" s="37"/>
      <c r="C25" s="2" t="s">
        <v>21</v>
      </c>
      <c r="D25" s="22"/>
      <c r="E25" s="22"/>
      <c r="F25" s="22"/>
      <c r="G25" s="15">
        <v>532804.80000000005</v>
      </c>
      <c r="H25" s="16">
        <v>532804.80000000005</v>
      </c>
      <c r="I25" s="15"/>
      <c r="J25" s="15"/>
      <c r="K25" s="15"/>
      <c r="L25" s="15">
        <v>528079.19999999995</v>
      </c>
      <c r="M25" s="16">
        <v>528079.19999999995</v>
      </c>
    </row>
    <row r="26" spans="1:13" ht="61.2" customHeight="1" x14ac:dyDescent="0.3">
      <c r="A26" s="36"/>
      <c r="B26" s="37"/>
      <c r="C26" s="2" t="s">
        <v>22</v>
      </c>
      <c r="D26" s="22"/>
      <c r="E26" s="22"/>
      <c r="F26" s="22"/>
      <c r="G26" s="15">
        <f>1107386.26+2117826.42</f>
        <v>3225212.68</v>
      </c>
      <c r="H26" s="16">
        <f>SUM(D26:G26)</f>
        <v>3225212.68</v>
      </c>
      <c r="I26" s="15"/>
      <c r="J26" s="15"/>
      <c r="K26" s="15"/>
      <c r="L26" s="15">
        <v>2099042.81</v>
      </c>
      <c r="M26" s="16">
        <v>2099042.81</v>
      </c>
    </row>
    <row r="27" spans="1:13" ht="15" customHeight="1" x14ac:dyDescent="0.3">
      <c r="A27" s="33" t="s">
        <v>9</v>
      </c>
      <c r="B27" s="34"/>
      <c r="C27" s="35"/>
      <c r="D27" s="23">
        <f>SUM(D21:D26)</f>
        <v>0</v>
      </c>
      <c r="E27" s="23">
        <f t="shared" ref="E27:G27" si="4">SUM(E21:E26)</f>
        <v>0</v>
      </c>
      <c r="F27" s="23">
        <f t="shared" si="4"/>
        <v>0</v>
      </c>
      <c r="G27" s="23">
        <f t="shared" si="4"/>
        <v>7312471.3200000003</v>
      </c>
      <c r="H27" s="16">
        <f>SUM(H21:H26)</f>
        <v>7312471.3200000003</v>
      </c>
      <c r="I27" s="16">
        <f t="shared" ref="I27:L27" si="5">SUM(I21:I26)</f>
        <v>0</v>
      </c>
      <c r="J27" s="16">
        <f t="shared" si="5"/>
        <v>0</v>
      </c>
      <c r="K27" s="16">
        <f t="shared" si="5"/>
        <v>0</v>
      </c>
      <c r="L27" s="16">
        <f t="shared" si="5"/>
        <v>6150050.3700000001</v>
      </c>
      <c r="M27" s="16">
        <f>SUM(M21:M26)</f>
        <v>6150050.3700000001</v>
      </c>
    </row>
    <row r="28" spans="1:13" ht="33" customHeight="1" x14ac:dyDescent="0.3">
      <c r="A28" s="36" t="s">
        <v>23</v>
      </c>
      <c r="B28" s="37" t="s">
        <v>24</v>
      </c>
      <c r="C28" s="2" t="s">
        <v>25</v>
      </c>
      <c r="D28" s="22">
        <v>1294877.1100000001</v>
      </c>
      <c r="E28" s="22">
        <v>2421.85</v>
      </c>
      <c r="F28" s="22">
        <v>38749.440000000002</v>
      </c>
      <c r="G28" s="22">
        <v>554116.99</v>
      </c>
      <c r="H28" s="16">
        <v>1890165.39</v>
      </c>
      <c r="I28" s="15">
        <v>1283392.49</v>
      </c>
      <c r="J28" s="15">
        <v>2400.35</v>
      </c>
      <c r="K28" s="15">
        <v>38405.760000000002</v>
      </c>
      <c r="L28" s="15">
        <v>549202.37</v>
      </c>
      <c r="M28" s="16">
        <v>1873400.97</v>
      </c>
    </row>
    <row r="29" spans="1:13" ht="57.6" customHeight="1" x14ac:dyDescent="0.3">
      <c r="A29" s="36"/>
      <c r="B29" s="37"/>
      <c r="C29" s="2" t="s">
        <v>26</v>
      </c>
      <c r="D29" s="22">
        <v>172757.92</v>
      </c>
      <c r="E29" s="22"/>
      <c r="F29" s="22">
        <v>29062.080000000002</v>
      </c>
      <c r="G29" s="22"/>
      <c r="H29" s="16">
        <v>201820</v>
      </c>
      <c r="I29" s="15">
        <v>171225.68</v>
      </c>
      <c r="J29" s="15"/>
      <c r="K29" s="15">
        <v>28804.32</v>
      </c>
      <c r="L29" s="15"/>
      <c r="M29" s="16">
        <v>200030</v>
      </c>
    </row>
    <row r="30" spans="1:13" ht="40.950000000000003" customHeight="1" x14ac:dyDescent="0.3">
      <c r="A30" s="36"/>
      <c r="B30" s="37"/>
      <c r="C30" s="2" t="s">
        <v>27</v>
      </c>
      <c r="D30" s="22">
        <v>236291.20000000001</v>
      </c>
      <c r="E30" s="22"/>
      <c r="F30" s="22">
        <v>48436.800000000003</v>
      </c>
      <c r="G30" s="22"/>
      <c r="H30" s="16">
        <v>284728</v>
      </c>
      <c r="I30" s="15">
        <v>32004.799999999999</v>
      </c>
      <c r="J30" s="15"/>
      <c r="K30" s="15">
        <v>48007.199999999997</v>
      </c>
      <c r="L30" s="15"/>
      <c r="M30" s="16">
        <v>80012</v>
      </c>
    </row>
    <row r="31" spans="1:13" ht="15" customHeight="1" x14ac:dyDescent="0.3">
      <c r="A31" s="33" t="s">
        <v>9</v>
      </c>
      <c r="B31" s="34"/>
      <c r="C31" s="35"/>
      <c r="D31" s="23">
        <f>SUM(D28:D30)</f>
        <v>1703926.23</v>
      </c>
      <c r="E31" s="23">
        <f t="shared" ref="E31:G31" si="6">SUM(E28:E30)</f>
        <v>2421.85</v>
      </c>
      <c r="F31" s="23">
        <f t="shared" si="6"/>
        <v>116248.32000000001</v>
      </c>
      <c r="G31" s="23">
        <f t="shared" si="6"/>
        <v>554116.99</v>
      </c>
      <c r="H31" s="16">
        <f>SUM(H28:H30)</f>
        <v>2376713.39</v>
      </c>
      <c r="I31" s="16">
        <f t="shared" ref="I31:L31" si="7">SUM(I28:I30)</f>
        <v>1486622.97</v>
      </c>
      <c r="J31" s="16">
        <f t="shared" si="7"/>
        <v>2400.35</v>
      </c>
      <c r="K31" s="16">
        <f t="shared" si="7"/>
        <v>115217.28</v>
      </c>
      <c r="L31" s="16">
        <f t="shared" si="7"/>
        <v>549202.37</v>
      </c>
      <c r="M31" s="16">
        <f>SUM(M28:M30)</f>
        <v>2153442.9700000002</v>
      </c>
    </row>
    <row r="32" spans="1:13" ht="25.95" customHeight="1" x14ac:dyDescent="0.3">
      <c r="A32" s="38" t="s">
        <v>28</v>
      </c>
      <c r="B32" s="40" t="s">
        <v>59</v>
      </c>
      <c r="C32" s="2" t="s">
        <v>29</v>
      </c>
      <c r="D32" s="22"/>
      <c r="E32" s="22"/>
      <c r="F32" s="22">
        <v>2821362.87</v>
      </c>
      <c r="G32" s="22"/>
      <c r="H32" s="16">
        <v>2821362.87</v>
      </c>
      <c r="I32" s="15"/>
      <c r="J32" s="15"/>
      <c r="K32" s="15">
        <v>2796339.39</v>
      </c>
      <c r="L32" s="15"/>
      <c r="M32" s="16">
        <v>2796339.39</v>
      </c>
    </row>
    <row r="33" spans="1:13" ht="31.2" customHeight="1" x14ac:dyDescent="0.3">
      <c r="A33" s="39"/>
      <c r="B33" s="41"/>
      <c r="C33" s="2" t="s">
        <v>69</v>
      </c>
      <c r="D33" s="22"/>
      <c r="E33" s="22"/>
      <c r="F33" s="22">
        <v>20518393.579999998</v>
      </c>
      <c r="G33" s="22"/>
      <c r="H33" s="16">
        <v>20518393.579999998</v>
      </c>
      <c r="I33" s="15"/>
      <c r="J33" s="15"/>
      <c r="K33" s="15">
        <v>20336410</v>
      </c>
      <c r="L33" s="15"/>
      <c r="M33" s="16">
        <v>20336410</v>
      </c>
    </row>
    <row r="34" spans="1:13" ht="33" customHeight="1" x14ac:dyDescent="0.3">
      <c r="A34" s="39"/>
      <c r="B34" s="41"/>
      <c r="C34" s="3" t="s">
        <v>30</v>
      </c>
      <c r="D34" s="24">
        <v>1614560</v>
      </c>
      <c r="E34" s="24"/>
      <c r="F34" s="24">
        <v>22605616.02</v>
      </c>
      <c r="G34" s="24"/>
      <c r="H34" s="16">
        <v>24220176.02</v>
      </c>
      <c r="I34" s="15">
        <v>1600240</v>
      </c>
      <c r="J34" s="15"/>
      <c r="K34" s="15">
        <f>M34-I34</f>
        <v>22405120.260000002</v>
      </c>
      <c r="L34" s="15"/>
      <c r="M34" s="16">
        <v>24005360.260000002</v>
      </c>
    </row>
    <row r="35" spans="1:13" ht="15" customHeight="1" x14ac:dyDescent="0.3">
      <c r="A35" s="33" t="s">
        <v>9</v>
      </c>
      <c r="B35" s="34"/>
      <c r="C35" s="35"/>
      <c r="D35" s="23">
        <f>SUM(D32:D34)</f>
        <v>1614560</v>
      </c>
      <c r="E35" s="23">
        <f t="shared" ref="E35:G35" si="8">SUM(E32:E34)</f>
        <v>0</v>
      </c>
      <c r="F35" s="23">
        <f t="shared" si="8"/>
        <v>45945372.469999999</v>
      </c>
      <c r="G35" s="23">
        <f t="shared" si="8"/>
        <v>0</v>
      </c>
      <c r="H35" s="16">
        <f>SUM(H32:H34)</f>
        <v>47559932.469999999</v>
      </c>
      <c r="I35" s="16">
        <f t="shared" ref="I35:L35" si="9">SUM(I32:I34)</f>
        <v>1600240</v>
      </c>
      <c r="J35" s="16">
        <f t="shared" si="9"/>
        <v>0</v>
      </c>
      <c r="K35" s="16">
        <f t="shared" si="9"/>
        <v>45537869.649999999</v>
      </c>
      <c r="L35" s="16">
        <f t="shared" si="9"/>
        <v>0</v>
      </c>
      <c r="M35" s="16">
        <f>SUM(M32:M34)</f>
        <v>47138109.649999999</v>
      </c>
    </row>
    <row r="36" spans="1:13" ht="55.2" customHeight="1" x14ac:dyDescent="0.3">
      <c r="A36" s="36" t="s">
        <v>31</v>
      </c>
      <c r="B36" s="37" t="s">
        <v>32</v>
      </c>
      <c r="C36" s="2" t="s">
        <v>33</v>
      </c>
      <c r="D36" s="22"/>
      <c r="E36" s="22"/>
      <c r="F36" s="22"/>
      <c r="G36" s="15">
        <v>3145808.7</v>
      </c>
      <c r="H36" s="16">
        <v>3145808.7</v>
      </c>
      <c r="I36" s="15"/>
      <c r="J36" s="15"/>
      <c r="K36" s="15"/>
      <c r="L36" s="15">
        <v>3117907.62</v>
      </c>
      <c r="M36" s="16">
        <v>3117907.62</v>
      </c>
    </row>
    <row r="37" spans="1:13" ht="40.950000000000003" customHeight="1" x14ac:dyDescent="0.3">
      <c r="A37" s="36"/>
      <c r="B37" s="37"/>
      <c r="C37" s="2" t="s">
        <v>34</v>
      </c>
      <c r="D37" s="22"/>
      <c r="E37" s="22"/>
      <c r="F37" s="22"/>
      <c r="G37" s="15">
        <v>5247320</v>
      </c>
      <c r="H37" s="16">
        <v>5247320</v>
      </c>
      <c r="I37" s="15"/>
      <c r="J37" s="15"/>
      <c r="K37" s="15"/>
      <c r="L37" s="15">
        <v>5200780</v>
      </c>
      <c r="M37" s="16">
        <v>5200780</v>
      </c>
    </row>
    <row r="38" spans="1:13" ht="14.4" customHeight="1" x14ac:dyDescent="0.3">
      <c r="A38" s="33" t="s">
        <v>9</v>
      </c>
      <c r="B38" s="34"/>
      <c r="C38" s="35"/>
      <c r="D38" s="23">
        <f>SUM(D36:D37)</f>
        <v>0</v>
      </c>
      <c r="E38" s="23">
        <f t="shared" ref="E38:G38" si="10">SUM(E36:E37)</f>
        <v>0</v>
      </c>
      <c r="F38" s="23">
        <f t="shared" si="10"/>
        <v>0</v>
      </c>
      <c r="G38" s="23">
        <f t="shared" si="10"/>
        <v>8393128.6999999993</v>
      </c>
      <c r="H38" s="16">
        <f>SUM(H36:H37)</f>
        <v>8393128.6999999993</v>
      </c>
      <c r="I38" s="16">
        <f t="shared" ref="I38:L38" si="11">SUM(I36:I37)</f>
        <v>0</v>
      </c>
      <c r="J38" s="16">
        <f t="shared" si="11"/>
        <v>0</v>
      </c>
      <c r="K38" s="16">
        <f t="shared" si="11"/>
        <v>0</v>
      </c>
      <c r="L38" s="16">
        <f t="shared" si="11"/>
        <v>8318687.6200000001</v>
      </c>
      <c r="M38" s="16">
        <f>SUM(M36:M37)</f>
        <v>8318687.6200000001</v>
      </c>
    </row>
    <row r="39" spans="1:13" ht="45.6" customHeight="1" x14ac:dyDescent="0.3">
      <c r="A39" s="3" t="s">
        <v>35</v>
      </c>
      <c r="B39" s="3" t="s">
        <v>36</v>
      </c>
      <c r="C39" s="3" t="s">
        <v>37</v>
      </c>
      <c r="D39" s="24"/>
      <c r="E39" s="24"/>
      <c r="F39" s="24"/>
      <c r="G39" s="15">
        <v>33980200</v>
      </c>
      <c r="H39" s="16">
        <v>33980200</v>
      </c>
      <c r="I39" s="15"/>
      <c r="J39" s="15"/>
      <c r="K39" s="15"/>
      <c r="L39" s="15">
        <v>34838300</v>
      </c>
      <c r="M39" s="16">
        <v>34838300</v>
      </c>
    </row>
    <row r="40" spans="1:13" ht="13.95" customHeight="1" x14ac:dyDescent="0.3">
      <c r="A40" s="33" t="s">
        <v>9</v>
      </c>
      <c r="B40" s="34"/>
      <c r="C40" s="35"/>
      <c r="D40" s="23">
        <f>SUM(D39)</f>
        <v>0</v>
      </c>
      <c r="E40" s="23">
        <f t="shared" ref="E40:G40" si="12">SUM(E39)</f>
        <v>0</v>
      </c>
      <c r="F40" s="23">
        <f t="shared" si="12"/>
        <v>0</v>
      </c>
      <c r="G40" s="23">
        <f t="shared" si="12"/>
        <v>33980200</v>
      </c>
      <c r="H40" s="16">
        <f>H39</f>
        <v>33980200</v>
      </c>
      <c r="I40" s="16">
        <f t="shared" ref="I40:L40" si="13">I39</f>
        <v>0</v>
      </c>
      <c r="J40" s="16">
        <f t="shared" si="13"/>
        <v>0</v>
      </c>
      <c r="K40" s="16">
        <f t="shared" si="13"/>
        <v>0</v>
      </c>
      <c r="L40" s="16">
        <f t="shared" si="13"/>
        <v>34838300</v>
      </c>
      <c r="M40" s="16">
        <f>M39</f>
        <v>34838300</v>
      </c>
    </row>
    <row r="41" spans="1:13" ht="63.6" customHeight="1" x14ac:dyDescent="0.3">
      <c r="A41" s="3" t="s">
        <v>38</v>
      </c>
      <c r="B41" s="3" t="s">
        <v>39</v>
      </c>
      <c r="C41" s="3" t="s">
        <v>40</v>
      </c>
      <c r="D41" s="24"/>
      <c r="E41" s="24"/>
      <c r="F41" s="24"/>
      <c r="G41" s="15">
        <v>161456</v>
      </c>
      <c r="H41" s="16">
        <v>161456</v>
      </c>
      <c r="I41" s="15"/>
      <c r="J41" s="15"/>
      <c r="K41" s="15"/>
      <c r="L41" s="15">
        <v>160024</v>
      </c>
      <c r="M41" s="16">
        <v>160024</v>
      </c>
    </row>
    <row r="42" spans="1:13" ht="15.6" customHeight="1" x14ac:dyDescent="0.3">
      <c r="A42" s="33" t="s">
        <v>9</v>
      </c>
      <c r="B42" s="34"/>
      <c r="C42" s="35"/>
      <c r="D42" s="23">
        <f>D41</f>
        <v>0</v>
      </c>
      <c r="E42" s="23">
        <f t="shared" ref="E42:G42" si="14">E41</f>
        <v>0</v>
      </c>
      <c r="F42" s="23">
        <f t="shared" si="14"/>
        <v>0</v>
      </c>
      <c r="G42" s="23">
        <f t="shared" si="14"/>
        <v>161456</v>
      </c>
      <c r="H42" s="16">
        <f>H41</f>
        <v>161456</v>
      </c>
      <c r="I42" s="16">
        <f t="shared" ref="I42:L42" si="15">I41</f>
        <v>0</v>
      </c>
      <c r="J42" s="16">
        <f t="shared" si="15"/>
        <v>0</v>
      </c>
      <c r="K42" s="16">
        <f t="shared" si="15"/>
        <v>0</v>
      </c>
      <c r="L42" s="16">
        <f t="shared" si="15"/>
        <v>160024</v>
      </c>
      <c r="M42" s="16">
        <f>M41</f>
        <v>160024</v>
      </c>
    </row>
    <row r="43" spans="1:13" ht="33" customHeight="1" x14ac:dyDescent="0.3">
      <c r="A43" s="3" t="s">
        <v>41</v>
      </c>
      <c r="B43" s="3" t="s">
        <v>42</v>
      </c>
      <c r="C43" s="3" t="s">
        <v>43</v>
      </c>
      <c r="D43" s="24"/>
      <c r="E43" s="24"/>
      <c r="F43" s="24"/>
      <c r="G43" s="15">
        <v>807280</v>
      </c>
      <c r="H43" s="16">
        <v>807280</v>
      </c>
      <c r="I43" s="15"/>
      <c r="J43" s="15"/>
      <c r="K43" s="15"/>
      <c r="L43" s="15">
        <v>800120</v>
      </c>
      <c r="M43" s="16">
        <v>800120</v>
      </c>
    </row>
    <row r="44" spans="1:13" ht="15" customHeight="1" x14ac:dyDescent="0.3">
      <c r="A44" s="33" t="s">
        <v>9</v>
      </c>
      <c r="B44" s="34"/>
      <c r="C44" s="35"/>
      <c r="D44" s="23">
        <f>D43</f>
        <v>0</v>
      </c>
      <c r="E44" s="23">
        <f t="shared" ref="E44:G44" si="16">E43</f>
        <v>0</v>
      </c>
      <c r="F44" s="23">
        <f t="shared" si="16"/>
        <v>0</v>
      </c>
      <c r="G44" s="23">
        <f t="shared" si="16"/>
        <v>807280</v>
      </c>
      <c r="H44" s="16">
        <f>H43</f>
        <v>807280</v>
      </c>
      <c r="I44" s="16">
        <f t="shared" ref="I44:L44" si="17">I43</f>
        <v>0</v>
      </c>
      <c r="J44" s="16">
        <f t="shared" si="17"/>
        <v>0</v>
      </c>
      <c r="K44" s="16">
        <f t="shared" si="17"/>
        <v>0</v>
      </c>
      <c r="L44" s="16">
        <f t="shared" si="17"/>
        <v>800120</v>
      </c>
      <c r="M44" s="16">
        <f>M43</f>
        <v>800120</v>
      </c>
    </row>
    <row r="45" spans="1:13" ht="45" customHeight="1" x14ac:dyDescent="0.3">
      <c r="A45" s="3" t="s">
        <v>44</v>
      </c>
      <c r="B45" s="3" t="s">
        <v>45</v>
      </c>
      <c r="C45" s="3" t="s">
        <v>46</v>
      </c>
      <c r="D45" s="24"/>
      <c r="E45" s="24"/>
      <c r="F45" s="24"/>
      <c r="G45" s="15">
        <v>463033.2</v>
      </c>
      <c r="H45" s="16">
        <v>463033.2</v>
      </c>
      <c r="I45" s="15"/>
      <c r="J45" s="15"/>
      <c r="K45" s="15"/>
      <c r="L45" s="15">
        <v>458926.43</v>
      </c>
      <c r="M45" s="16">
        <v>458926.43</v>
      </c>
    </row>
    <row r="46" spans="1:13" ht="14.4" customHeight="1" x14ac:dyDescent="0.3">
      <c r="A46" s="33" t="s">
        <v>9</v>
      </c>
      <c r="B46" s="34"/>
      <c r="C46" s="35"/>
      <c r="D46" s="23">
        <f>D45</f>
        <v>0</v>
      </c>
      <c r="E46" s="23">
        <f t="shared" ref="E46:G46" si="18">E45</f>
        <v>0</v>
      </c>
      <c r="F46" s="23">
        <f t="shared" si="18"/>
        <v>0</v>
      </c>
      <c r="G46" s="23">
        <f t="shared" si="18"/>
        <v>463033.2</v>
      </c>
      <c r="H46" s="16">
        <f>H45</f>
        <v>463033.2</v>
      </c>
      <c r="I46" s="16">
        <f t="shared" ref="I46:L46" si="19">I45</f>
        <v>0</v>
      </c>
      <c r="J46" s="16">
        <f t="shared" si="19"/>
        <v>0</v>
      </c>
      <c r="K46" s="16">
        <f t="shared" si="19"/>
        <v>0</v>
      </c>
      <c r="L46" s="16">
        <f t="shared" si="19"/>
        <v>458926.43</v>
      </c>
      <c r="M46" s="16">
        <f>M45</f>
        <v>458926.43</v>
      </c>
    </row>
    <row r="47" spans="1:13" ht="43.2" customHeight="1" x14ac:dyDescent="0.3">
      <c r="A47" s="36" t="s">
        <v>47</v>
      </c>
      <c r="B47" s="37" t="s">
        <v>48</v>
      </c>
      <c r="C47" s="2" t="s">
        <v>49</v>
      </c>
      <c r="D47" s="22">
        <v>107691.15</v>
      </c>
      <c r="E47" s="22"/>
      <c r="F47" s="22">
        <v>109790.08</v>
      </c>
      <c r="G47" s="22">
        <v>172435.01</v>
      </c>
      <c r="H47" s="16">
        <v>389916.24</v>
      </c>
      <c r="I47" s="15">
        <v>106736.01</v>
      </c>
      <c r="J47" s="15"/>
      <c r="K47" s="15">
        <v>108816.32000000001</v>
      </c>
      <c r="L47" s="15">
        <v>170905.63</v>
      </c>
      <c r="M47" s="16">
        <v>386457.96</v>
      </c>
    </row>
    <row r="48" spans="1:13" s="6" customFormat="1" ht="45.6" customHeight="1" x14ac:dyDescent="0.3">
      <c r="A48" s="36"/>
      <c r="B48" s="37"/>
      <c r="C48" s="2" t="s">
        <v>50</v>
      </c>
      <c r="D48" s="22"/>
      <c r="E48" s="22"/>
      <c r="F48" s="22"/>
      <c r="G48" s="15">
        <v>12792239.609999999</v>
      </c>
      <c r="H48" s="16">
        <v>12792239.609999999</v>
      </c>
      <c r="I48" s="15"/>
      <c r="J48" s="15"/>
      <c r="K48" s="15"/>
      <c r="L48" s="15">
        <v>12678781.529999999</v>
      </c>
      <c r="M48" s="16">
        <v>12678781.529999999</v>
      </c>
    </row>
    <row r="49" spans="1:13" ht="15.6" customHeight="1" x14ac:dyDescent="0.3">
      <c r="A49" s="33" t="s">
        <v>9</v>
      </c>
      <c r="B49" s="34"/>
      <c r="C49" s="35"/>
      <c r="D49" s="23">
        <f>SUM(D47:D48)</f>
        <v>107691.15</v>
      </c>
      <c r="E49" s="23">
        <f t="shared" ref="E49:G49" si="20">SUM(E47:E48)</f>
        <v>0</v>
      </c>
      <c r="F49" s="23">
        <f t="shared" si="20"/>
        <v>109790.08</v>
      </c>
      <c r="G49" s="23">
        <f t="shared" si="20"/>
        <v>12964674.619999999</v>
      </c>
      <c r="H49" s="16">
        <f>SUM(H47:H48)</f>
        <v>13182155.85</v>
      </c>
      <c r="I49" s="16">
        <f t="shared" ref="I49:L49" si="21">SUM(I47:I48)</f>
        <v>106736.01</v>
      </c>
      <c r="J49" s="16">
        <f t="shared" si="21"/>
        <v>0</v>
      </c>
      <c r="K49" s="16">
        <f t="shared" si="21"/>
        <v>108816.32000000001</v>
      </c>
      <c r="L49" s="16">
        <f t="shared" si="21"/>
        <v>12849687.16</v>
      </c>
      <c r="M49" s="16">
        <f>SUM(M47:M48)</f>
        <v>13065239.49</v>
      </c>
    </row>
    <row r="50" spans="1:13" ht="47.4" customHeight="1" x14ac:dyDescent="0.3">
      <c r="A50" s="1" t="s">
        <v>51</v>
      </c>
      <c r="B50" s="4" t="s">
        <v>52</v>
      </c>
      <c r="C50" s="2" t="s">
        <v>53</v>
      </c>
      <c r="D50" s="22"/>
      <c r="E50" s="22"/>
      <c r="F50" s="22"/>
      <c r="G50" s="15">
        <v>2220665.8199999998</v>
      </c>
      <c r="H50" s="16">
        <v>2220665.8199999998</v>
      </c>
      <c r="I50" s="15"/>
      <c r="J50" s="15"/>
      <c r="K50" s="15"/>
      <c r="L50" s="15">
        <v>2200970.1</v>
      </c>
      <c r="M50" s="16">
        <v>2200970.1</v>
      </c>
    </row>
    <row r="51" spans="1:13" s="7" customFormat="1" thickBot="1" x14ac:dyDescent="0.3">
      <c r="A51" s="45" t="s">
        <v>9</v>
      </c>
      <c r="B51" s="46"/>
      <c r="C51" s="47"/>
      <c r="D51" s="25">
        <f>D50</f>
        <v>0</v>
      </c>
      <c r="E51" s="25">
        <f t="shared" ref="E51:G51" si="22">E50</f>
        <v>0</v>
      </c>
      <c r="F51" s="25">
        <f t="shared" si="22"/>
        <v>0</v>
      </c>
      <c r="G51" s="25">
        <f t="shared" si="22"/>
        <v>2220665.8199999998</v>
      </c>
      <c r="H51" s="17">
        <f>H50</f>
        <v>2220665.8199999998</v>
      </c>
      <c r="I51" s="17">
        <f t="shared" ref="I51:L51" si="23">I50</f>
        <v>0</v>
      </c>
      <c r="J51" s="17">
        <f t="shared" si="23"/>
        <v>0</v>
      </c>
      <c r="K51" s="17">
        <f t="shared" si="23"/>
        <v>0</v>
      </c>
      <c r="L51" s="17">
        <f t="shared" si="23"/>
        <v>2200970.1</v>
      </c>
      <c r="M51" s="17">
        <f>M50</f>
        <v>2200970.1</v>
      </c>
    </row>
    <row r="52" spans="1:13" ht="14.4" thickBot="1" x14ac:dyDescent="0.35">
      <c r="A52" s="43" t="s">
        <v>54</v>
      </c>
      <c r="B52" s="43"/>
      <c r="C52" s="43"/>
      <c r="D52" s="18">
        <f>D15+D20+D27+D31+D35+D38+D40+D42+D44+D46+D49+D51</f>
        <v>497996885.81</v>
      </c>
      <c r="E52" s="18">
        <f t="shared" ref="E52:G52" si="24">E15+E20+E27+E31+E35+E38+E40+E42+E44+E46+E49+E51</f>
        <v>213565282.59999999</v>
      </c>
      <c r="F52" s="18">
        <f t="shared" si="24"/>
        <v>55361866.119999997</v>
      </c>
      <c r="G52" s="18">
        <f t="shared" si="24"/>
        <v>66857026.649999999</v>
      </c>
      <c r="H52" s="18">
        <f>H15+H20+H27+H31+H35+H38+H40+H42+H44+H46+H49+H51</f>
        <v>833781061.17999995</v>
      </c>
      <c r="I52" s="18">
        <f t="shared" ref="I52:L52" si="25">I15+I20+I27+I31+I35+I38+I40+I42+I44+I46+I49+I51</f>
        <v>484399243.73000002</v>
      </c>
      <c r="J52" s="18">
        <f t="shared" si="25"/>
        <v>214633263.15000001</v>
      </c>
      <c r="K52" s="18">
        <f t="shared" si="25"/>
        <v>54817848.130000003</v>
      </c>
      <c r="L52" s="18">
        <f t="shared" si="25"/>
        <v>66325968.049999997</v>
      </c>
      <c r="M52" s="18">
        <f>M15+M20+M27+M31+M35+M38+M40+M42+M44+M46+M49+M51</f>
        <v>820176323.05999994</v>
      </c>
    </row>
  </sheetData>
  <mergeCells count="38">
    <mergeCell ref="A1:M1"/>
    <mergeCell ref="A2:M2"/>
    <mergeCell ref="A3:M3"/>
    <mergeCell ref="A49:C49"/>
    <mergeCell ref="A51:C51"/>
    <mergeCell ref="A27:C27"/>
    <mergeCell ref="A28:A30"/>
    <mergeCell ref="B28:B30"/>
    <mergeCell ref="A31:C31"/>
    <mergeCell ref="A11:A14"/>
    <mergeCell ref="B11:B14"/>
    <mergeCell ref="A15:C15"/>
    <mergeCell ref="A16:A19"/>
    <mergeCell ref="B16:B19"/>
    <mergeCell ref="A20:C20"/>
    <mergeCell ref="A4:M4"/>
    <mergeCell ref="A52:C52"/>
    <mergeCell ref="A40:C40"/>
    <mergeCell ref="A42:C42"/>
    <mergeCell ref="A44:C44"/>
    <mergeCell ref="A46:C46"/>
    <mergeCell ref="A47:A48"/>
    <mergeCell ref="B47:B48"/>
    <mergeCell ref="I7:M7"/>
    <mergeCell ref="I8:M8"/>
    <mergeCell ref="A38:C38"/>
    <mergeCell ref="A21:A26"/>
    <mergeCell ref="B21:B26"/>
    <mergeCell ref="A32:A34"/>
    <mergeCell ref="B32:B34"/>
    <mergeCell ref="A35:C35"/>
    <mergeCell ref="A36:A37"/>
    <mergeCell ref="B36:B37"/>
    <mergeCell ref="D7:H7"/>
    <mergeCell ref="D8:H8"/>
    <mergeCell ref="C7:C9"/>
    <mergeCell ref="B7:B9"/>
    <mergeCell ref="A7:A9"/>
  </mergeCells>
  <pageMargins left="0.7" right="0.7" top="0.75" bottom="0.75" header="0.3" footer="0.3"/>
  <pageSetup paperSize="9" scale="55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2013-12-09T14:00:25Z</cp:lastPrinted>
  <dcterms:created xsi:type="dcterms:W3CDTF">2013-11-11T07:38:33Z</dcterms:created>
  <dcterms:modified xsi:type="dcterms:W3CDTF">2014-05-21T06:43:30Z</dcterms:modified>
</cp:coreProperties>
</file>